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updateLinks="never" codeName="ThisWorkbook" defaultThemeVersion="124226"/>
  <mc:AlternateContent xmlns:mc="http://schemas.openxmlformats.org/markup-compatibility/2006">
    <mc:Choice Requires="x15">
      <x15ac:absPath xmlns:x15ac="http://schemas.microsoft.com/office/spreadsheetml/2010/11/ac" url="E:\BAO CAO PHAT TRIEN KINH TE XA HOI THANG 9-2025 (Chot)\Mbieu MTe Danh Gia 9 tháng 2025\"/>
    </mc:Choice>
  </mc:AlternateContent>
  <xr:revisionPtr revIDLastSave="0" documentId="13_ncr:1_{AAA4388F-6B74-4FE7-95D0-761590E90174}" xr6:coauthVersionLast="47" xr6:coauthVersionMax="47" xr10:uidLastSave="{00000000-0000-0000-0000-000000000000}"/>
  <bookViews>
    <workbookView xWindow="-120" yWindow="-120" windowWidth="20640" windowHeight="11040" tabRatio="730" firstSheet="180" activeTab="186" xr2:uid="{00000000-000D-0000-FFFF-FFFF00000000}"/>
  </bookViews>
  <sheets>
    <sheet name="StartUp" sheetId="53" state="veryHidden" r:id="rId1"/>
    <sheet name="StartUp_2" sheetId="54" state="veryHidden" r:id="rId2"/>
    <sheet name="StartUp_3" sheetId="55" state="veryHidden" r:id="rId3"/>
    <sheet name="StartUp_4" sheetId="57" state="veryHidden" r:id="rId4"/>
    <sheet name="StartUp_5" sheetId="58" state="veryHidden" r:id="rId5"/>
    <sheet name="StartUp_6" sheetId="59" state="veryHidden" r:id="rId6"/>
    <sheet name="StartUp_7" sheetId="60" state="veryHidden" r:id="rId7"/>
    <sheet name="StartUp_8" sheetId="61" state="veryHidden" r:id="rId8"/>
    <sheet name="StartUp_9" sheetId="62" state="veryHidden" r:id="rId9"/>
    <sheet name="StartUp_10" sheetId="63" state="veryHidden" r:id="rId10"/>
    <sheet name="StartUp_11" sheetId="64" state="veryHidden" r:id="rId11"/>
    <sheet name="StartUp_12" sheetId="65" state="veryHidden" r:id="rId12"/>
    <sheet name="StartUp_13" sheetId="66" state="veryHidden" r:id="rId13"/>
    <sheet name="StartUp_14" sheetId="67" state="veryHidden" r:id="rId14"/>
    <sheet name="StartUp_15" sheetId="68" state="veryHidden" r:id="rId15"/>
    <sheet name="StartUp_16" sheetId="69" state="veryHidden" r:id="rId16"/>
    <sheet name="StartUp_17" sheetId="70" state="veryHidden" r:id="rId17"/>
    <sheet name="StartUp_18" sheetId="71" state="veryHidden" r:id="rId18"/>
    <sheet name="StartUp_19" sheetId="72" state="veryHidden" r:id="rId19"/>
    <sheet name="StartUp_20" sheetId="73" state="veryHidden" r:id="rId20"/>
    <sheet name="StartUp_21" sheetId="74" state="veryHidden" r:id="rId21"/>
    <sheet name="StartUp_22" sheetId="75" state="veryHidden" r:id="rId22"/>
    <sheet name="StartUp_23" sheetId="76" state="veryHidden" r:id="rId23"/>
    <sheet name="StartUp_24" sheetId="77" state="veryHidden" r:id="rId24"/>
    <sheet name="StartUp_25" sheetId="78" state="veryHidden" r:id="rId25"/>
    <sheet name="StartUp_26" sheetId="79" state="veryHidden" r:id="rId26"/>
    <sheet name="StartUp_27" sheetId="80" state="veryHidden" r:id="rId27"/>
    <sheet name="StartUp_28" sheetId="81" state="veryHidden" r:id="rId28"/>
    <sheet name="StartUp_29" sheetId="82" state="veryHidden" r:id="rId29"/>
    <sheet name="StartUp_30" sheetId="83" state="veryHidden" r:id="rId30"/>
    <sheet name="StartUp_31" sheetId="84" state="veryHidden" r:id="rId31"/>
    <sheet name="StartUp_32" sheetId="85" state="veryHidden" r:id="rId32"/>
    <sheet name="StartUp_33" sheetId="86" state="veryHidden" r:id="rId33"/>
    <sheet name="StartUp_34" sheetId="87" state="veryHidden" r:id="rId34"/>
    <sheet name="StartUp_35" sheetId="88" state="veryHidden" r:id="rId35"/>
    <sheet name="StartUp_36" sheetId="89" state="veryHidden" r:id="rId36"/>
    <sheet name="StartUp_37" sheetId="90" state="veryHidden" r:id="rId37"/>
    <sheet name="StartUp_38" sheetId="91" state="veryHidden" r:id="rId38"/>
    <sheet name="StartUp_39" sheetId="92" state="veryHidden" r:id="rId39"/>
    <sheet name="StartUp_40" sheetId="93" state="veryHidden" r:id="rId40"/>
    <sheet name="StartUp_41" sheetId="94" state="veryHidden" r:id="rId41"/>
    <sheet name="StartUp_42" sheetId="95" state="veryHidden" r:id="rId42"/>
    <sheet name="StartUp_43" sheetId="96" state="veryHidden" r:id="rId43"/>
    <sheet name="StartUp_44" sheetId="97" state="veryHidden" r:id="rId44"/>
    <sheet name="StartUp_45" sheetId="98" state="veryHidden" r:id="rId45"/>
    <sheet name="StartUp_46" sheetId="99" state="veryHidden" r:id="rId46"/>
    <sheet name="StartUp_47" sheetId="100" state="veryHidden" r:id="rId47"/>
    <sheet name="StartUp_48" sheetId="101" state="veryHidden" r:id="rId48"/>
    <sheet name="StartUp_49" sheetId="102" state="veryHidden" r:id="rId49"/>
    <sheet name="StartUp_50" sheetId="103" state="veryHidden" r:id="rId50"/>
    <sheet name="StartUp_51" sheetId="104" state="veryHidden" r:id="rId51"/>
    <sheet name="StartUp_52" sheetId="105" state="veryHidden" r:id="rId52"/>
    <sheet name="StartUp_53" sheetId="106" state="veryHidden" r:id="rId53"/>
    <sheet name="StartUp_54" sheetId="107" state="veryHidden" r:id="rId54"/>
    <sheet name="StartUp_55" sheetId="108" state="veryHidden" r:id="rId55"/>
    <sheet name="StartUp_56" sheetId="109" state="veryHidden" r:id="rId56"/>
    <sheet name="StartUp_57" sheetId="110" state="veryHidden" r:id="rId57"/>
    <sheet name="StartUp_58" sheetId="111" state="veryHidden" r:id="rId58"/>
    <sheet name="StartUp_59" sheetId="112" state="veryHidden" r:id="rId59"/>
    <sheet name="StartUp_60" sheetId="113" state="veryHidden" r:id="rId60"/>
    <sheet name="StartUp_61" sheetId="114" state="veryHidden" r:id="rId61"/>
    <sheet name="StartUp_62" sheetId="115" state="veryHidden" r:id="rId62"/>
    <sheet name="StartUp_63" sheetId="116" state="veryHidden" r:id="rId63"/>
    <sheet name="StartUp_64" sheetId="117" state="veryHidden" r:id="rId64"/>
    <sheet name="StartUp_65" sheetId="118" state="veryHidden" r:id="rId65"/>
    <sheet name="StartUp_66" sheetId="119" state="veryHidden" r:id="rId66"/>
    <sheet name="StartUp_67" sheetId="120" state="veryHidden" r:id="rId67"/>
    <sheet name="StartUp_68" sheetId="121" state="veryHidden" r:id="rId68"/>
    <sheet name="StartUp_69" sheetId="122" state="veryHidden" r:id="rId69"/>
    <sheet name="StartUp_70" sheetId="123" state="veryHidden" r:id="rId70"/>
    <sheet name="StartUp_71" sheetId="124" state="veryHidden" r:id="rId71"/>
    <sheet name="StartUp_72" sheetId="125" state="veryHidden" r:id="rId72"/>
    <sheet name="StartUp_73" sheetId="126" state="veryHidden" r:id="rId73"/>
    <sheet name="StartUp_74" sheetId="127" state="veryHidden" r:id="rId74"/>
    <sheet name="StartUp_75" sheetId="128" state="veryHidden" r:id="rId75"/>
    <sheet name="StartUp_76" sheetId="129" state="veryHidden" r:id="rId76"/>
    <sheet name="StartUp_77" sheetId="130" state="veryHidden" r:id="rId77"/>
    <sheet name="StartUp_78" sheetId="132" state="veryHidden" r:id="rId78"/>
    <sheet name="StartUp_79" sheetId="133" state="veryHidden" r:id="rId79"/>
    <sheet name="StartUp_80" sheetId="134" state="veryHidden" r:id="rId80"/>
    <sheet name="StartUp_81" sheetId="135" state="veryHidden" r:id="rId81"/>
    <sheet name="StartUp_82" sheetId="136" state="veryHidden" r:id="rId82"/>
    <sheet name="StartUp_83" sheetId="137" state="veryHidden" r:id="rId83"/>
    <sheet name="StartUp_84" sheetId="138" state="veryHidden" r:id="rId84"/>
    <sheet name="StartUp_85" sheetId="139" state="veryHidden" r:id="rId85"/>
    <sheet name="StartUp_86" sheetId="140" state="veryHidden" r:id="rId86"/>
    <sheet name="StartUp_87" sheetId="141" state="veryHidden" r:id="rId87"/>
    <sheet name="StartUp_88" sheetId="142" state="veryHidden" r:id="rId88"/>
    <sheet name="StartUp_89" sheetId="143" state="veryHidden" r:id="rId89"/>
    <sheet name="StartUp_90" sheetId="144" state="veryHidden" r:id="rId90"/>
    <sheet name="StartUp_91" sheetId="145" state="veryHidden" r:id="rId91"/>
    <sheet name="StartUp_92" sheetId="146" state="veryHidden" r:id="rId92"/>
    <sheet name="StartUp_93" sheetId="147" state="veryHidden" r:id="rId93"/>
    <sheet name="StartUp_94" sheetId="148" state="veryHidden" r:id="rId94"/>
    <sheet name="StartUp_95" sheetId="150" state="veryHidden" r:id="rId95"/>
    <sheet name="StartUp_96" sheetId="151" state="veryHidden" r:id="rId96"/>
    <sheet name="StartUp_97" sheetId="152" state="veryHidden" r:id="rId97"/>
    <sheet name="StartUp_98" sheetId="153" state="veryHidden" r:id="rId98"/>
    <sheet name="StartUp_99" sheetId="154" state="veryHidden" r:id="rId99"/>
    <sheet name="StartUp_100" sheetId="155" state="veryHidden" r:id="rId100"/>
    <sheet name="StartUp_101" sheetId="156" state="veryHidden" r:id="rId101"/>
    <sheet name="StartUp_102" sheetId="157" state="veryHidden" r:id="rId102"/>
    <sheet name="StartUp_103" sheetId="158" state="veryHidden" r:id="rId103"/>
    <sheet name="StartUp_104" sheetId="159" state="veryHidden" r:id="rId104"/>
    <sheet name="StartUp_105" sheetId="160" state="veryHidden" r:id="rId105"/>
    <sheet name="StartUp_106" sheetId="161" state="veryHidden" r:id="rId106"/>
    <sheet name="StartUp_107" sheetId="162" state="veryHidden" r:id="rId107"/>
    <sheet name="StartUp_108" sheetId="163" state="veryHidden" r:id="rId108"/>
    <sheet name="StartUp_109" sheetId="164" state="veryHidden" r:id="rId109"/>
    <sheet name="StartUp_110" sheetId="165" state="veryHidden" r:id="rId110"/>
    <sheet name="StartUp_111" sheetId="166" state="veryHidden" r:id="rId111"/>
    <sheet name="StartUp_112" sheetId="167" state="veryHidden" r:id="rId112"/>
    <sheet name="StartUp_113" sheetId="168" state="veryHidden" r:id="rId113"/>
    <sheet name="StartUp_114" sheetId="169" state="veryHidden" r:id="rId114"/>
    <sheet name="StartUp_115" sheetId="170" state="veryHidden" r:id="rId115"/>
    <sheet name="StartUp_116" sheetId="172" state="veryHidden" r:id="rId116"/>
    <sheet name="StartUp_117" sheetId="173" state="veryHidden" r:id="rId117"/>
    <sheet name="StartUp_118" sheetId="174" state="veryHidden" r:id="rId118"/>
    <sheet name="StartUp_119" sheetId="175" state="veryHidden" r:id="rId119"/>
    <sheet name="StartUp_120" sheetId="176" state="veryHidden" r:id="rId120"/>
    <sheet name="StartUp_121" sheetId="177" state="veryHidden" r:id="rId121"/>
    <sheet name="StartUp_122" sheetId="178" state="veryHidden" r:id="rId122"/>
    <sheet name="StartUp_123" sheetId="179" state="veryHidden" r:id="rId123"/>
    <sheet name="StartUp_124" sheetId="180" state="veryHidden" r:id="rId124"/>
    <sheet name="StartUp_125" sheetId="181" state="veryHidden" r:id="rId125"/>
    <sheet name="StartUp_126" sheetId="182" state="veryHidden" r:id="rId126"/>
    <sheet name="StartUp_127" sheetId="183" state="veryHidden" r:id="rId127"/>
    <sheet name="StartUp_128" sheetId="184" state="veryHidden" r:id="rId128"/>
    <sheet name="StartUp_129" sheetId="185" state="veryHidden" r:id="rId129"/>
    <sheet name="StartUp_130" sheetId="186" state="veryHidden" r:id="rId130"/>
    <sheet name="StartUp_131" sheetId="187" state="veryHidden" r:id="rId131"/>
    <sheet name="StartUp_132" sheetId="188" state="veryHidden" r:id="rId132"/>
    <sheet name="StartUp_133" sheetId="189" state="veryHidden" r:id="rId133"/>
    <sheet name="StartUp_134" sheetId="190" state="veryHidden" r:id="rId134"/>
    <sheet name="StartUp_135" sheetId="191" state="veryHidden" r:id="rId135"/>
    <sheet name="StartUp_136" sheetId="192" state="veryHidden" r:id="rId136"/>
    <sheet name="StartUp_137" sheetId="194" state="veryHidden" r:id="rId137"/>
    <sheet name="StartUp_138" sheetId="195" state="veryHidden" r:id="rId138"/>
    <sheet name="StartUp_139" sheetId="196" state="veryHidden" r:id="rId139"/>
    <sheet name="StartUp_140" sheetId="197" state="veryHidden" r:id="rId140"/>
    <sheet name="StartUp_141" sheetId="198" state="veryHidden" r:id="rId141"/>
    <sheet name="StartUp_142" sheetId="199" state="veryHidden" r:id="rId142"/>
    <sheet name="StartUp_143" sheetId="200" state="veryHidden" r:id="rId143"/>
    <sheet name="StartUp_144" sheetId="201" state="veryHidden" r:id="rId144"/>
    <sheet name="StartUp_145" sheetId="202" state="veryHidden" r:id="rId145"/>
    <sheet name="StartUp_146" sheetId="203" state="veryHidden" r:id="rId146"/>
    <sheet name="StartUp_147" sheetId="204" state="veryHidden" r:id="rId147"/>
    <sheet name="StartUp_148" sheetId="205" state="veryHidden" r:id="rId148"/>
    <sheet name="StartUp_149" sheetId="206" state="veryHidden" r:id="rId149"/>
    <sheet name="StartUp_150" sheetId="207" state="veryHidden" r:id="rId150"/>
    <sheet name="StartUp_151" sheetId="208" state="veryHidden" r:id="rId151"/>
    <sheet name="StartUp_152" sheetId="209" state="veryHidden" r:id="rId152"/>
    <sheet name="StartUp_153" sheetId="210" state="veryHidden" r:id="rId153"/>
    <sheet name="StartUp_154" sheetId="211" state="veryHidden" r:id="rId154"/>
    <sheet name="StartUp_155" sheetId="212" state="veryHidden" r:id="rId155"/>
    <sheet name="StartUp_156" sheetId="213" state="veryHidden" r:id="rId156"/>
    <sheet name="StartUp_157" sheetId="214" state="veryHidden" r:id="rId157"/>
    <sheet name="StartUp_158" sheetId="215" state="veryHidden" r:id="rId158"/>
    <sheet name="StartUp_159" sheetId="216" state="veryHidden" r:id="rId159"/>
    <sheet name="StartUp_160" sheetId="217" state="veryHidden" r:id="rId160"/>
    <sheet name="StartUp_161" sheetId="218" state="veryHidden" r:id="rId161"/>
    <sheet name="StartUp_162" sheetId="219" state="veryHidden" r:id="rId162"/>
    <sheet name="StartUp_163" sheetId="220" state="veryHidden" r:id="rId163"/>
    <sheet name="StartUp_164" sheetId="221" state="veryHidden" r:id="rId164"/>
    <sheet name="StartUp_165" sheetId="222" state="veryHidden" r:id="rId165"/>
    <sheet name="StartUp_166" sheetId="223" state="veryHidden" r:id="rId166"/>
    <sheet name="StartUp_167" sheetId="224" state="veryHidden" r:id="rId167"/>
    <sheet name="StartUp_168" sheetId="225" state="veryHidden" r:id="rId168"/>
    <sheet name="StartUp_169" sheetId="226" state="veryHidden" r:id="rId169"/>
    <sheet name="StartUp_170" sheetId="227" state="veryHidden" r:id="rId170"/>
    <sheet name="StartUp_171" sheetId="228" state="veryHidden" r:id="rId171"/>
    <sheet name="StartUp_172" sheetId="229" state="veryHidden" r:id="rId172"/>
    <sheet name="StartUp_173" sheetId="230" state="veryHidden" r:id="rId173"/>
    <sheet name="StartUp_174" sheetId="231" state="veryHidden" r:id="rId174"/>
    <sheet name="StartUp_175" sheetId="232" state="veryHidden" r:id="rId175"/>
    <sheet name="StartUp_176" sheetId="233" state="veryHidden" r:id="rId176"/>
    <sheet name="foxz" sheetId="247" state="hidden" r:id="rId177"/>
    <sheet name="foxz_2" sheetId="248" state="veryHidden" r:id="rId178"/>
    <sheet name="foxz_3" sheetId="249" state="veryHidden" r:id="rId179"/>
    <sheet name="foxz_4" sheetId="250" state="veryHidden" r:id="rId180"/>
    <sheet name="Tổng hơp" sheetId="245" r:id="rId181"/>
    <sheet name="Biểu 2 NSĐP (không in" sheetId="238" state="hidden" r:id="rId182"/>
    <sheet name="Bieu 6 thang MTQG" sheetId="171" state="hidden" r:id="rId183"/>
    <sheet name="PL3_DK 2025" sheetId="239" state="hidden" r:id="rId184"/>
    <sheet name="Biểu 2 MTQG (VĐT)" sheetId="241" r:id="rId185"/>
    <sheet name="Biểu 3 VỐN KÉO DÀI (Khong in)" sheetId="246" state="hidden" r:id="rId186"/>
    <sheet name="Von Sự nghiep" sheetId="251" r:id="rId187"/>
    <sheet name="PL4 tình hình các " sheetId="244" state="hidden" r:id="rId188"/>
    <sheet name="PL5 các văn bản chỉ đao" sheetId="243" state="hidden" r:id="rId189"/>
    <sheet name="00000000" sheetId="14" state="veryHidden" r:id="rId190"/>
  </sheets>
  <definedNames>
    <definedName name="_1">#N/A</definedName>
    <definedName name="_1000A01">#N/A</definedName>
    <definedName name="_2">#N/A</definedName>
    <definedName name="_a129" localSheetId="181"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181"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100000">#REF!</definedName>
    <definedName name="_B72172">#REF!</definedName>
    <definedName name="_B86000">#REF!</definedName>
    <definedName name="_bac3">12413</definedName>
    <definedName name="_bac4">13529</definedName>
    <definedName name="_bac5">15483</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iltin0">#REF!</definedName>
    <definedName name="_CON1">#REF!</definedName>
    <definedName name="_CON2">#REF!</definedName>
    <definedName name="_dao1">#REF!</definedName>
    <definedName name="_dbu1">#REF!</definedName>
    <definedName name="_dbu2">#REF!</definedName>
    <definedName name="_ddn400">#REF!</definedName>
    <definedName name="_ddn600">#REF!</definedName>
    <definedName name="_Fill" hidden="1">#REF!</definedName>
    <definedName name="_xlnm._FilterDatabase" localSheetId="181" hidden="1">'Biểu 2 NSĐP (không in'!$A$6:$T$35</definedName>
    <definedName name="_gon4">#REF!</definedName>
    <definedName name="_hom2">#REF!</definedName>
    <definedName name="_Key1" hidden="1">#REF!</definedName>
    <definedName name="_Key2" hidden="1">#REF!</definedName>
    <definedName name="_km03" localSheetId="181" hidden="1">{"'Sheet1'!$L$16"}</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lap1">#REF!</definedName>
    <definedName name="_lap2">#REF!</definedName>
    <definedName name="_MAC12">#REF!</definedName>
    <definedName name="_MAC46">#REF!</definedName>
    <definedName name="_NC100">#REF!</definedName>
    <definedName name="_nc150">#REF!</definedName>
    <definedName name="_NC200">#REF!</definedName>
    <definedName name="_nc50">#REF!</definedName>
    <definedName name="_NCL100">#REF!</definedName>
    <definedName name="_NCL200">#REF!</definedName>
    <definedName name="_NCL250">#REF!</definedName>
    <definedName name="_NCO150">#REF!</definedName>
    <definedName name="_NCO200">#REF!</definedName>
    <definedName name="_NCO50">#REF!</definedName>
    <definedName name="_NET2">#REF!</definedName>
    <definedName name="_nin190">#REF!</definedName>
    <definedName name="_Order1" hidden="1">255</definedName>
    <definedName name="_Order2" hidden="1">255</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Sat27">#REF!</definedName>
    <definedName name="_Sat6">#REF!</definedName>
    <definedName name="_sc1">#REF!</definedName>
    <definedName name="_SC2">#REF!</definedName>
    <definedName name="_sc3">#REF!</definedName>
    <definedName name="_SN3">#REF!</definedName>
    <definedName name="_Sort" hidden="1">#REF!</definedName>
    <definedName name="_sua20">#REF!</definedName>
    <definedName name="_sua30">#REF!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z593">#REF!</definedName>
    <definedName name="_TH1">#REF!</definedName>
    <definedName name="_TH2">#REF!</definedName>
    <definedName name="_TH3">#REF!</definedName>
    <definedName name="_vc1">#REF!</definedName>
    <definedName name="_vc2">#REF!</definedName>
    <definedName name="_vc3">#REF!</definedName>
    <definedName name="_VL100">#REF!</definedName>
    <definedName name="_vl150">#REF!</definedName>
    <definedName name="_VL200">#REF!</definedName>
    <definedName name="_VL250">#REF!</definedName>
    <definedName name="_vl50">#REF!</definedName>
    <definedName name="_VLI150">#REF!</definedName>
    <definedName name="_VLI200">#REF!</definedName>
    <definedName name="_VLI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70_">#REF!</definedName>
    <definedName name="A95_">#REF!</definedName>
    <definedName name="AA">#REF!</definedName>
    <definedName name="AC120_">#REF!</definedName>
    <definedName name="AC35_">#REF!</definedName>
    <definedName name="AC50_">#REF!</definedName>
    <definedName name="AC70_">#REF!</definedName>
    <definedName name="AC95_">#REF!</definedName>
    <definedName name="Address">#REF!</definedName>
    <definedName name="ADEQ">#REF!</definedName>
    <definedName name="ag15F80">#REF!</definedName>
    <definedName name="All_Item">#REF!</definedName>
    <definedName name="ALPIN">#N/A</definedName>
    <definedName name="ALPJYOU">#N/A</definedName>
    <definedName name="ALPTOI">#N/A</definedName>
    <definedName name="b60x">#REF!</definedName>
    <definedName name="b80x">#REF!</definedName>
    <definedName name="bac3.5">12971</definedName>
    <definedName name="bac3.7">13180</definedName>
    <definedName name="bac4.5">14925</definedName>
    <definedName name="BanQLDA">#REF!</definedName>
    <definedName name="Bang_cly">#REF!</definedName>
    <definedName name="Bang_CVC">#REF!</definedName>
    <definedName name="bang_gia">#REF!</definedName>
    <definedName name="Bang_travl">#REF!</definedName>
    <definedName name="BarData">#REF!</definedName>
    <definedName name="BB">#REF!</definedName>
    <definedName name="Book2">#REF!</definedName>
    <definedName name="BOQ">#REF!</definedName>
    <definedName name="bp">#REF!</definedName>
    <definedName name="BT">#REF!</definedName>
    <definedName name="BT_A1">#REF!</definedName>
    <definedName name="BT_A2.1">#REF!</definedName>
    <definedName name="BT_A2.2">#REF!</definedName>
    <definedName name="BT_B1">#REF!</definedName>
    <definedName name="BT_B2">#REF!</definedName>
    <definedName name="BT_C1">#REF!</definedName>
    <definedName name="BT_loai_A2.1">#REF!</definedName>
    <definedName name="BT_P1">#REF!</definedName>
    <definedName name="btcocM400">#REF!</definedName>
    <definedName name="BTcot">#REF!</definedName>
    <definedName name="Btcot1">#REF!</definedName>
    <definedName name="btchiuaxitm300">#REF!</definedName>
    <definedName name="BTchiuaxm200">#REF!</definedName>
    <definedName name="BTlotm100">#REF!</definedName>
    <definedName name="bùc" localSheetId="181">{"Book1","Dt tonghop.xls"}</definedName>
    <definedName name="bùc">{"Book1","Dt tonghop.xls"}</definedName>
    <definedName name="buoc">#REF!</definedName>
    <definedName name="Bust">#REF!</definedName>
    <definedName name="BVCISUMMARY">#REF!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_">#REF!</definedName>
    <definedName name="cácte">#REF!</definedName>
    <definedName name="Cap_DUL_doc_B">#REF!</definedName>
    <definedName name="CAP_DUL_ngang_B">#REF!</definedName>
    <definedName name="capphoi">#REF!</definedName>
    <definedName name="Cat">#REF!</definedName>
    <definedName name="Category_All">#REF!</definedName>
    <definedName name="CATIN">#N/A</definedName>
    <definedName name="CATJYOU">#N/A</definedName>
    <definedName name="catm">#REF!</definedName>
    <definedName name="catn">#REF!</definedName>
    <definedName name="CATSYU">#N/A</definedName>
    <definedName name="CATREC">#N/A</definedName>
    <definedName name="CauCong2">#REF!</definedName>
    <definedName name="CauCong3">#REF!</definedName>
    <definedName name="CauCong4">#REF!</definedName>
    <definedName name="CauCong5">#REF!</definedName>
    <definedName name="CC">#REF!</definedName>
    <definedName name="CCS">#REF!</definedName>
    <definedName name="cd">#REF!</definedName>
    <definedName name="CDD">#REF!</definedName>
    <definedName name="Cdnum">#REF!</definedName>
    <definedName name="cfc">#REF!</definedName>
    <definedName name="cfk">#REF!</definedName>
    <definedName name="City">#REF!</definedName>
    <definedName name="CK">#REF!</definedName>
    <definedName name="CLVC3">0.1</definedName>
    <definedName name="CLVCTB">#REF!</definedName>
    <definedName name="CLVL">#REF!</definedName>
    <definedName name="CNC">#REF!</definedName>
    <definedName name="CND">#REF!</definedName>
    <definedName name="cne">#REF!</definedName>
    <definedName name="CNG">#REF!</definedName>
    <definedName name="COC_1.2">#REF!</definedName>
    <definedName name="Coc_2m">#REF!</definedName>
    <definedName name="Code" hidden="1">#REF!</definedName>
    <definedName name="Cöï_ly_vaän_chuyeãn">#REF!</definedName>
    <definedName name="CÖÏ_LY_VAÄN_CHUYEÅN">#REF!</definedName>
    <definedName name="COMMON">#REF!</definedName>
    <definedName name="Company">#REF!</definedName>
    <definedName name="CON_EQP_COS">#REF!</definedName>
    <definedName name="CON_EQP_COST">#REF!</definedName>
    <definedName name="CONST_EQ">#REF!</definedName>
    <definedName name="Continue">#REF!</definedName>
    <definedName name="Cong_HM_DTCT">#REF!</definedName>
    <definedName name="Cong_M_DTCT">#REF!</definedName>
    <definedName name="Cong_NC_DTCT">#REF!</definedName>
    <definedName name="Cong_VL_DTCT">#REF!</definedName>
    <definedName name="cot7.5">#REF!</definedName>
    <definedName name="cot8.5">#REF!</definedName>
    <definedName name="Country">#REF!</definedName>
    <definedName name="COVER">#REF!</definedName>
    <definedName name="CPC">#REF!</definedName>
    <definedName name="CPVC100">#REF!</definedName>
    <definedName name="cphoi">#REF!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#REF!</definedName>
    <definedName name="CT_KSTK">#REF!</definedName>
    <definedName name="CT0.4">#REF!</definedName>
    <definedName name="CTCT">#REF!</definedName>
    <definedName name="CTGT2">#REF!</definedName>
    <definedName name="CTGT3">#REF!</definedName>
    <definedName name="CTGT4">#REF!</definedName>
    <definedName name="CTGT5">#REF!</definedName>
    <definedName name="ctiep">#REF!</definedName>
    <definedName name="CU_LY">#REF!</definedName>
    <definedName name="cun">#REF!</definedName>
    <definedName name="cuoc_vc">#REF!</definedName>
    <definedName name="cuoc89">#REF!</definedName>
    <definedName name="CURRENCY">#REF!</definedName>
    <definedName name="CX">#REF!</definedName>
    <definedName name="chon">#REF!</definedName>
    <definedName name="chon1">#REF!</definedName>
    <definedName name="chon2">#REF!</definedName>
    <definedName name="chon3">#REF!</definedName>
    <definedName name="chung">66</definedName>
    <definedName name="D_7101A_B">#REF!</definedName>
    <definedName name="D_L">#REF!</definedName>
    <definedName name="da">#REF!</definedName>
    <definedName name="dah">#REF!</definedName>
    <definedName name="dahoc">#REF!</definedName>
    <definedName name="DAKT">#REF!</definedName>
    <definedName name="dam">78000</definedName>
    <definedName name="dao">#REF!</definedName>
    <definedName name="DAO_DAT">#REF!</definedName>
    <definedName name="dap">#REF!</definedName>
    <definedName name="DAT">#REF!</definedName>
    <definedName name="data">#REF!</definedName>
    <definedName name="data1" hidden="1">#REF!</definedName>
    <definedName name="Data11">#REF!</definedName>
    <definedName name="data2" hidden="1">#REF!</definedName>
    <definedName name="data3" hidden="1">#REF!</definedName>
    <definedName name="Data41">#REF!</definedName>
    <definedName name="_xlnm.Database">#REF!</definedName>
    <definedName name="DBASE">#REF!</definedName>
    <definedName name="DBT">#REF!</definedName>
    <definedName name="DÇm_33">#REF!</definedName>
    <definedName name="DD">#REF!</definedName>
    <definedName name="den_bu">#REF!</definedName>
    <definedName name="denbu">#REF!</definedName>
    <definedName name="Det32x3">#REF!</definedName>
    <definedName name="Det35x3">#REF!</definedName>
    <definedName name="Det40x4">#REF!</definedName>
    <definedName name="Det50x5">#REF!</definedName>
    <definedName name="Det63x6">#REF!</definedName>
    <definedName name="Det75x6">#REF!</definedName>
    <definedName name="df">#REF!</definedName>
    <definedName name="DGCTI592">#REF!</definedName>
    <definedName name="DGHSDT">#REF!</definedName>
    <definedName name="dgnc">#REF!</definedName>
    <definedName name="dgvl">#REF!</definedName>
    <definedName name="dhoc">#REF!</definedName>
    <definedName name="dhom">#REF!</definedName>
    <definedName name="dinh2">#REF!</definedName>
    <definedName name="Dinhmuc">#REF!</definedName>
    <definedName name="Discount" hidden="1">#REF!</definedName>
    <definedName name="display_area_2" hidden="1">#REF!</definedName>
    <definedName name="DLC">#REF!</definedName>
    <definedName name="DM">#REF!</definedName>
    <definedName name="DMTK">#REF!</definedName>
    <definedName name="DN">#REF!</definedName>
    <definedName name="DÑt45x4">#REF!</definedName>
    <definedName name="DoanI_2">#REF!</definedName>
    <definedName name="DoanII_2">#REF!</definedName>
    <definedName name="Document_array" localSheetId="181">{"QL 32 -TBGTI.xls","Sheet1"}</definedName>
    <definedName name="Document_array">{"QL 32 -TBGTI.xls","Sheet1"}</definedName>
    <definedName name="Documents_array">#REF!</definedName>
    <definedName name="Dongia">#REF!</definedName>
    <definedName name="ds">#REF!</definedName>
    <definedName name="ds1pnc">#REF!</definedName>
    <definedName name="ds1pvl">#REF!</definedName>
    <definedName name="ds3pnc">#REF!</definedName>
    <definedName name="ds3pvl">#REF!</definedName>
    <definedName name="DSUMDATA">#REF!</definedName>
    <definedName name="DTKS">#REF!</definedName>
    <definedName name="DuongLoai1">#REF!</definedName>
    <definedName name="DuongLoai2">#REF!</definedName>
    <definedName name="DuongLoai3">#REF!</definedName>
    <definedName name="DuongLoai4">#REF!</definedName>
    <definedName name="DuongLoai5">#REF!</definedName>
    <definedName name="DUT">#REF!</definedName>
    <definedName name="DutoanDongmo">#REF!</definedName>
    <definedName name="Eb">#REF!</definedName>
    <definedName name="Ebdam">#REF!</definedName>
    <definedName name="Ecot1">#REF!</definedName>
    <definedName name="EDR">#REF!</definedName>
    <definedName name="Email">#REF!</definedName>
    <definedName name="emb">#REF!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QI">#REF!</definedName>
    <definedName name="EVNB">#REF!</definedName>
    <definedName name="ex">#REF!</definedName>
    <definedName name="f">#REF!</definedName>
    <definedName name="f92F56">#REF!</definedName>
    <definedName name="FACTOR">#REF!</definedName>
    <definedName name="Fax">#REF!</definedName>
    <definedName name="fbsdggdsf" localSheetId="181">{"DZ-TDTB2.XLS","Dcksat.xls"}</definedName>
    <definedName name="fbsdggdsf">{"DZ-TDTB2.XLS","Dcksat.xls"}</definedName>
    <definedName name="FCode" hidden="1">#REF!</definedName>
    <definedName name="FDR">#REF!</definedName>
    <definedName name="fff" localSheetId="181" hidden="1">{"'Sheet1'!$L$16"}</definedName>
    <definedName name="fff" hidden="1">{"'Sheet1'!$L$16"}</definedName>
    <definedName name="fuji">#REF!</definedName>
    <definedName name="g" localSheetId="181" hidden="1">{"'Sheet1'!$L$16"}</definedName>
    <definedName name="g" hidden="1">{"'Sheet1'!$L$16"}</definedName>
    <definedName name="G_ME">#REF!</definedName>
    <definedName name="gach">#REF!</definedName>
    <definedName name="GAHT">#REF!</definedName>
    <definedName name="gama">#REF!</definedName>
    <definedName name="Gamadam">#REF!</definedName>
    <definedName name="GC_DN">#REF!</definedName>
    <definedName name="GC_HT">#REF!</definedName>
    <definedName name="GC_TD">#REF!</definedName>
    <definedName name="geo">#REF!</definedName>
    <definedName name="ghip">#REF!</definedName>
    <definedName name="gl3p">#REF!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van">#REF!</definedName>
    <definedName name="Gtb">#REF!</definedName>
    <definedName name="gtbtt">#REF!</definedName>
    <definedName name="GTXL">#REF!</definedName>
    <definedName name="gvan">#REF!</definedName>
    <definedName name="Gxl">#REF!</definedName>
    <definedName name="gxltt">#REF!</definedName>
    <definedName name="gia">#REF!</definedName>
    <definedName name="gia_tien">#REF!</definedName>
    <definedName name="gia_tien_BTN">#REF!</definedName>
    <definedName name="Giocong">#REF!</definedName>
    <definedName name="h18x">#REF!</definedName>
    <definedName name="h30x">#REF!</definedName>
    <definedName name="HBC">#REF!</definedName>
    <definedName name="HBL">#REF!</definedName>
    <definedName name="HCPH">#REF!</definedName>
    <definedName name="HCS">#REF!</definedName>
    <definedName name="HCU">#REF!</definedName>
    <definedName name="HDC">#REF!</definedName>
    <definedName name="HDU">#REF!</definedName>
    <definedName name="Heä_soá_laép_xaø_H">1.7</definedName>
    <definedName name="heä_soá_sình_laày">#REF!</definedName>
    <definedName name="Hello">#REF!</definedName>
    <definedName name="HHcat">#REF!</definedName>
    <definedName name="HHda">#REF!</definedName>
    <definedName name="HHIC">#REF!</definedName>
    <definedName name="HHT">#REF!</definedName>
    <definedName name="HiddenRows" hidden="1">#REF!</definedName>
    <definedName name="hien">#REF!</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oa">#REF!</definedName>
    <definedName name="hoc">55000</definedName>
    <definedName name="HOME_MANP">#REF!</definedName>
    <definedName name="HOMEOFFICE_COST">#REF!</definedName>
    <definedName name="HR">#REF!</definedName>
    <definedName name="HRC">#REF!</definedName>
    <definedName name="HSCT3">0.1</definedName>
    <definedName name="hsd">#REF!</definedName>
    <definedName name="hsdc">#REF!</definedName>
    <definedName name="hsdc1">#REF!</definedName>
    <definedName name="HSDN">2.5</definedName>
    <definedName name="HSHH">#REF!</definedName>
    <definedName name="HSHHUT">#REF!</definedName>
    <definedName name="hsk">#REF!</definedName>
    <definedName name="hsm">#REF!</definedName>
    <definedName name="HSMTC">#REF!</definedName>
    <definedName name="HSSL">#REF!</definedName>
    <definedName name="hßm4">#REF!</definedName>
    <definedName name="hstb">#REF!</definedName>
    <definedName name="hstdtk">#REF!</definedName>
    <definedName name="hsthep">#REF!</definedName>
    <definedName name="HSVC1">#REF!</definedName>
    <definedName name="HSVC2">#REF!</definedName>
    <definedName name="HSVC3">#REF!</definedName>
    <definedName name="hsvl">#REF!</definedName>
    <definedName name="HTML_CodePage" hidden="1">950</definedName>
    <definedName name="HTML_Control" localSheetId="181"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S">#REF!</definedName>
    <definedName name="HTU">#REF!</definedName>
    <definedName name="HTVL">#REF!</definedName>
    <definedName name="huy" localSheetId="181" hidden="1">{"'Sheet1'!$L$16"}</definedName>
    <definedName name="huy" hidden="1">{"'Sheet1'!$L$16"}</definedName>
    <definedName name="HV">#REF!</definedName>
    <definedName name="HVBC">#REF!</definedName>
    <definedName name="HVC">#REF!</definedName>
    <definedName name="HVL">#REF!</definedName>
    <definedName name="HVP">#REF!</definedName>
    <definedName name="I">#REF!</definedName>
    <definedName name="IDLAB_COST">#REF!</definedName>
    <definedName name="IND_LAB">#REF!</definedName>
    <definedName name="INDMANP">#REF!</definedName>
    <definedName name="inputCosti">#REF!</definedName>
    <definedName name="inputLf">#REF!</definedName>
    <definedName name="inputWTP">#REF!</definedName>
    <definedName name="INT">#REF!</definedName>
    <definedName name="IWTP">#REF!</definedName>
    <definedName name="J.O">#REF!</definedName>
    <definedName name="J.O_GT">#REF!</definedName>
    <definedName name="j356C8">#REF!</definedName>
    <definedName name="k">#REF!</definedName>
    <definedName name="K_L">#REF!</definedName>
    <definedName name="kcong">#REF!</definedName>
    <definedName name="Kiem_tra_trung_ten">#REF!</definedName>
    <definedName name="kkk">#REF!</definedName>
    <definedName name="kl">#REF!</definedName>
    <definedName name="kl_ME">#REF!</definedName>
    <definedName name="KLC">#REF!</definedName>
    <definedName name="kp1ph">#REF!</definedName>
    <definedName name="KSTK">#REF!</definedName>
    <definedName name="Kte">#REF!</definedName>
    <definedName name="khac">2</definedName>
    <definedName name="khanang">#REF!</definedName>
    <definedName name="khong">#REF!</definedName>
    <definedName name="l">#REF!</definedName>
    <definedName name="lan">#REF!</definedName>
    <definedName name="Lcot">#REF!</definedName>
    <definedName name="Lmk">#REF!</definedName>
    <definedName name="LN">#REF!</definedName>
    <definedName name="Lo">#REF!</definedName>
    <definedName name="LRMC">#REF!</definedName>
    <definedName name="M0.4">#REF!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3pnc">#REF!</definedName>
    <definedName name="Ma3pvl">#REF!</definedName>
    <definedName name="Maa3pnc">#REF!</definedName>
    <definedName name="Maa3pvl">#REF!</definedName>
    <definedName name="macbt">#REF!</definedName>
    <definedName name="MAJ_CON_EQP">#REF!</definedName>
    <definedName name="may">#REF!</definedName>
    <definedName name="Mba1p">#REF!</definedName>
    <definedName name="Mba3p">#REF!</definedName>
    <definedName name="Mbb3p">#REF!</definedName>
    <definedName name="Mbn1p">#REF!</definedName>
    <definedName name="mc">#REF!</definedName>
    <definedName name="me">#REF!</definedName>
    <definedName name="Mè_A1">#REF!</definedName>
    <definedName name="Mè_A2">#REF!</definedName>
    <definedName name="MG_A">#REF!</definedName>
    <definedName name="MN">#REF!</definedName>
    <definedName name="MTC">#REF!</definedName>
    <definedName name="MTCLD">#REF!</definedName>
    <definedName name="MTMAC12">#REF!</definedName>
    <definedName name="MTN">#REF!</definedName>
    <definedName name="mtram">#REF!</definedName>
    <definedName name="myle">#REF!</definedName>
    <definedName name="n" hidden="1">#REF!</definedName>
    <definedName name="n1pig">#REF!</definedName>
    <definedName name="n1pind">#REF!</definedName>
    <definedName name="n1pint">#REF!</definedName>
    <definedName name="n1ping">#REF!</definedName>
    <definedName name="Name">#REF!</definedName>
    <definedName name="nc_btm10">#REF!</definedName>
    <definedName name="nc_btm100">#REF!</definedName>
    <definedName name="nc1p">#REF!</definedName>
    <definedName name="nc3p">#REF!</definedName>
    <definedName name="NCBD100">#REF!</definedName>
    <definedName name="NCBD200">#REF!</definedName>
    <definedName name="NCBD250">#REF!</definedName>
    <definedName name="nccs">#REF!</definedName>
    <definedName name="ncgff">#REF!</definedName>
    <definedName name="NCKT">#REF!</definedName>
    <definedName name="NCLD">#REF!</definedName>
    <definedName name="NCPP">#REF!</definedName>
    <definedName name="nctn">#REF!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nc3p">#REF!</definedName>
    <definedName name="nint1p">#REF!</definedName>
    <definedName name="nintnc1p">#REF!</definedName>
    <definedName name="nintvl1p">#REF!</definedName>
    <definedName name="ninvl3p">#REF!</definedName>
    <definedName name="ning1p">#REF!</definedName>
    <definedName name="ningnc1p">#REF!</definedName>
    <definedName name="ningvl1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mm">#REF!</definedName>
    <definedName name="nn1p">#REF!</definedName>
    <definedName name="nn3p">#REF!</definedName>
    <definedName name="nnnc3p">#REF!</definedName>
    <definedName name="nnvl3p">#REF!</definedName>
    <definedName name="No">#REF!</definedName>
    <definedName name="nsc">#REF!</definedName>
    <definedName name="nsk">#REF!</definedName>
    <definedName name="NH">#REF!</definedName>
    <definedName name="nhfffd" localSheetId="181">{"DZ-TDTB2.XLS","Dcksat.xls"}</definedName>
    <definedName name="nhfffd">{"DZ-TDTB2.XLS","Dcksat.xls"}</definedName>
    <definedName name="nhn">#REF!</definedName>
    <definedName name="NHot">#REF!</definedName>
    <definedName name="nhu">#REF!</definedName>
    <definedName name="nhua">#REF!</definedName>
    <definedName name="nhuad">#REF!</definedName>
    <definedName name="O_M">#REF!</definedName>
    <definedName name="OD">#REF!</definedName>
    <definedName name="ODC">#REF!</definedName>
    <definedName name="ODS">#REF!</definedName>
    <definedName name="ODU">#REF!</definedName>
    <definedName name="OM">#REF!</definedName>
    <definedName name="OMC">#REF!</definedName>
    <definedName name="OME">#REF!</definedName>
    <definedName name="OMW">#REF!</definedName>
    <definedName name="OOM">#REF!</definedName>
    <definedName name="ophom">#REF!</definedName>
    <definedName name="ORD">#REF!</definedName>
    <definedName name="OrderTable" hidden="1">#REF!</definedName>
    <definedName name="ORF">#REF!</definedName>
    <definedName name="PA">#REF!</definedName>
    <definedName name="PChe">#REF!</definedName>
    <definedName name="PK">#REF!</definedName>
    <definedName name="PRC">#REF!</definedName>
    <definedName name="PRICE">#REF!</definedName>
    <definedName name="PRICE1">#REF!</definedName>
    <definedName name="Prin1">#REF!</definedName>
    <definedName name="Prin10">#REF!</definedName>
    <definedName name="Prin11">#REF!</definedName>
    <definedName name="Prin12">#REF!</definedName>
    <definedName name="Prin15">#REF!</definedName>
    <definedName name="Prin16">#REF!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182">'Bieu 6 thang MTQG'!$A$2:$X$34</definedName>
    <definedName name="_xlnm.Print_Area" localSheetId="184">'Biểu 2 MTQG (VĐT)'!$A$1:$R$275</definedName>
    <definedName name="_xlnm.Print_Area" localSheetId="181">'Biểu 2 NSĐP (không in'!$A$1:$Q$35</definedName>
    <definedName name="_xlnm.Print_Area" localSheetId="185">'Biểu 3 VỐN KÉO DÀI (Khong in)'!$A$1:$Q$21</definedName>
    <definedName name="_xlnm.Print_Area" localSheetId="186">'Von Sự nghiep'!$A$1:$R$19</definedName>
    <definedName name="_xlnm.Print_Area">#REF!</definedName>
    <definedName name="_xlnm.Print_Titles" localSheetId="182">'Bieu 6 thang MTQG'!$6:$8</definedName>
    <definedName name="_xlnm.Print_Titles" localSheetId="184">'Biểu 2 MTQG (VĐT)'!$6:$9</definedName>
    <definedName name="_xlnm.Print_Titles" localSheetId="181">'Biểu 2 NSĐP (không in'!$6:$9</definedName>
    <definedName name="_xlnm.Print_Titles" localSheetId="185">'Biểu 3 VỐN KÉO DÀI (Khong in)'!$5:$8</definedName>
    <definedName name="_xlnm.Print_Titles" localSheetId="183">'PL3_DK 2025'!$6:$9</definedName>
    <definedName name="_xlnm.Print_Titles" localSheetId="180">'Tổng hơp'!$5:$6</definedName>
    <definedName name="_xlnm.Print_Titles" localSheetId="186">'Von Sự nghiep'!$3:$6</definedName>
    <definedName name="_xlnm.Print_Titles">#REF!</definedName>
    <definedName name="Print_Titles_MI">#REF!</definedName>
    <definedName name="PRINTA">#REF!</definedName>
    <definedName name="PRINTB">#REF!</definedName>
    <definedName name="PRINTC">#REF!</definedName>
    <definedName name="ProdForm" hidden="1">#REF!</definedName>
    <definedName name="Product" hidden="1">#REF!</definedName>
    <definedName name="PROPOSAL">#REF!</definedName>
    <definedName name="pt">#REF!</definedName>
    <definedName name="PT_A1">#REF!</definedName>
    <definedName name="PT_Duong">#REF!</definedName>
    <definedName name="ptdg">#REF!</definedName>
    <definedName name="PTDG_cau">#REF!</definedName>
    <definedName name="ptdg_cong">#REF!</definedName>
    <definedName name="ptdg_duong">#REF!</definedName>
    <definedName name="pvd">#REF!</definedName>
    <definedName name="PHC">#REF!</definedName>
    <definedName name="Phone">#REF!</definedName>
    <definedName name="phu_luc_vua">#REF!</definedName>
    <definedName name="qtdm">#REF!</definedName>
    <definedName name="Ra">#REF!</definedName>
    <definedName name="ra11p">#REF!</definedName>
    <definedName name="ra13p">#REF!</definedName>
    <definedName name="Racot">#REF!</definedName>
    <definedName name="Radam">#REF!</definedName>
    <definedName name="rate">14000</definedName>
    <definedName name="RCArea" hidden="1">#REF!</definedName>
    <definedName name="RCF">#REF!</definedName>
    <definedName name="RCKM">#REF!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_xlnm.Recorder">#REF!</definedName>
    <definedName name="RECOUT">#N/A</definedName>
    <definedName name="REG">#REF!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C">#REF!</definedName>
    <definedName name="RHLIF">#REF!</definedName>
    <definedName name="RHOM">#REF!</definedName>
    <definedName name="RIR">#REF!</definedName>
    <definedName name="RLF">#REF!</definedName>
    <definedName name="RLKM">#REF!</definedName>
    <definedName name="RLL">#REF!</definedName>
    <definedName name="RLOM">#REF!</definedName>
    <definedName name="Rn">#REF!</definedName>
    <definedName name="Rncot">#REF!</definedName>
    <definedName name="Rndam">#REF!</definedName>
    <definedName name="RPHEC">#REF!</definedName>
    <definedName name="RPHLIF">#REF!</definedName>
    <definedName name="RPHOM">#REF!</definedName>
    <definedName name="RPHPC">#REF!</definedName>
    <definedName name="RSBC">#REF!</definedName>
    <definedName name="RSBLIF">#REF!</definedName>
    <definedName name="RSIC">#REF!</definedName>
    <definedName name="RSIN">#REF!</definedName>
    <definedName name="RSLIF">#REF!</definedName>
    <definedName name="RSOM">#REF!</definedName>
    <definedName name="RSPI">#REF!</definedName>
    <definedName name="RSSC">#REF!</definedName>
    <definedName name="RWTPlo">#REF!</definedName>
    <definedName name="RWTPhi">#REF!</definedName>
    <definedName name="sand">#REF!</definedName>
    <definedName name="SCH">#REF!</definedName>
    <definedName name="SDMONG">#REF!</definedName>
    <definedName name="Sheet1">#REF!</definedName>
    <definedName name="sho">#REF!</definedName>
    <definedName name="SIZE">#REF!</definedName>
    <definedName name="SL_CRD">#REF!</definedName>
    <definedName name="SL_CRS">#REF!</definedName>
    <definedName name="SL_CS">#REF!</definedName>
    <definedName name="SL_DD">#REF!</definedName>
    <definedName name="soc3p">#REF!</definedName>
    <definedName name="Soi">#REF!</definedName>
    <definedName name="soichon12">#REF!</definedName>
    <definedName name="soichon24">#REF!</definedName>
    <definedName name="soichon46">#REF!</definedName>
    <definedName name="solieu">#REF!</definedName>
    <definedName name="SORT">#REF!</definedName>
    <definedName name="Sothutu">#REF!</definedName>
    <definedName name="SPEC">#REF!</definedName>
    <definedName name="SpecialPrice" hidden="1">#REF!</definedName>
    <definedName name="SPECSUMMARY">#REF!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t">#REF!</definedName>
    <definedName name="su">#REF!</definedName>
    <definedName name="sub">#REF!</definedName>
    <definedName name="SUL">#REF!</definedName>
    <definedName name="SUMITOMO">#REF!</definedName>
    <definedName name="SUMITOMO_GT">#REF!</definedName>
    <definedName name="SUMMARY">#REF!</definedName>
    <definedName name="sur">#REF!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aun">#REF!</definedName>
    <definedName name="TaxTV">10%</definedName>
    <definedName name="TaxXL">5%</definedName>
    <definedName name="TBA">#REF!</definedName>
    <definedName name="tbl_ProdInfo" hidden="1">#REF!</definedName>
    <definedName name="tbtram">#REF!</definedName>
    <definedName name="TC">#REF!</definedName>
    <definedName name="TC_NHANH1" localSheetId="181">#REF!</definedName>
    <definedName name="TC_NHANH1">#REF!</definedName>
    <definedName name="TD">#REF!</definedName>
    <definedName name="td1p">#REF!</definedName>
    <definedName name="td3p">#REF!</definedName>
    <definedName name="TDDAKT">#REF!</definedName>
    <definedName name="tdia">#REF!</definedName>
    <definedName name="tdnc1p">#REF!</definedName>
    <definedName name="tdt">#REF!</definedName>
    <definedName name="TDTDT">#REF!</definedName>
    <definedName name="TDTKKT">#REF!</definedName>
    <definedName name="tdtr2cnc">#REF!</definedName>
    <definedName name="tdtr2cvl">#REF!</definedName>
    <definedName name="tdvl1p">#REF!</definedName>
    <definedName name="tenvung">#REF!</definedName>
    <definedName name="Tengoi">#REF!</definedName>
    <definedName name="TI">#REF!</definedName>
    <definedName name="Tien">#REF!</definedName>
    <definedName name="Tim_lan_xuat_hien">#REF!</definedName>
    <definedName name="tim_xuat_hien">#REF!</definedName>
    <definedName name="TITAN">#REF!</definedName>
    <definedName name="TK">#REF!</definedName>
    <definedName name="TLAC120">#REF!</definedName>
    <definedName name="TLAC35">#REF!</definedName>
    <definedName name="TLAC50">#REF!</definedName>
    <definedName name="TLAC70">#REF!</definedName>
    <definedName name="TLAC95">#REF!</definedName>
    <definedName name="Tle">#REF!</definedName>
    <definedName name="TMDT1">#REF!</definedName>
    <definedName name="TMDT2">#REF!</definedName>
    <definedName name="TMDTmoi">#REF!</definedName>
    <definedName name="TN">#REF!</definedName>
    <definedName name="Tonmai">#REF!</definedName>
    <definedName name="TPLRP">#REF!</definedName>
    <definedName name="TT_1P">#REF!</definedName>
    <definedName name="TT_3p">#REF!</definedName>
    <definedName name="TTCto">#REF!</definedName>
    <definedName name="TTDZ">#REF!</definedName>
    <definedName name="TTDZ04">#REF!</definedName>
    <definedName name="TTVAn5">#REF!</definedName>
    <definedName name="tthi">#REF!</definedName>
    <definedName name="ttronmk">#REF!</definedName>
    <definedName name="Tuong_dau_HD">#REF!</definedName>
    <definedName name="Tuvan">#REF!</definedName>
    <definedName name="tv75nc">#REF!</definedName>
    <definedName name="tv75vl">#REF!</definedName>
    <definedName name="TVGS">#REF!</definedName>
    <definedName name="ty_le">#REF!</definedName>
    <definedName name="ty_le_BTN">#REF!</definedName>
    <definedName name="Ty_le1">#REF!</definedName>
    <definedName name="thai">#REF!</definedName>
    <definedName name="Thang_Long">#REF!</definedName>
    <definedName name="Thang_Long_GT">#REF!</definedName>
    <definedName name="thanh">#REF!</definedName>
    <definedName name="Thanh_CT">#REF!</definedName>
    <definedName name="THchon">#REF!</definedName>
    <definedName name="thdt">#REF!</definedName>
    <definedName name="thep">#REF!</definedName>
    <definedName name="THEP_D32">#REF!</definedName>
    <definedName name="thepgoc25_60">#REF!</definedName>
    <definedName name="thepgoc63_75">#REF!</definedName>
    <definedName name="thepgoc80_100">#REF!</definedName>
    <definedName name="theptron12">#REF!</definedName>
    <definedName name="theptron14_22">#REF!</definedName>
    <definedName name="theptron6_8">#REF!</definedName>
    <definedName name="THGO1pnc">#REF!</definedName>
    <definedName name="thht">#REF!</definedName>
    <definedName name="THI">#REF!</definedName>
    <definedName name="thkp3">#REF!</definedName>
    <definedName name="thop">#REF!</definedName>
    <definedName name="thtt">#REF!</definedName>
    <definedName name="thue">6</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#REF!</definedName>
    <definedName name="TRA_VL">#REF!</definedName>
    <definedName name="TRADE2">#REF!</definedName>
    <definedName name="TRAVL">#REF!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t">#REF!</definedName>
    <definedName name="UNL">#REF!</definedName>
    <definedName name="upnoc">#REF!</definedName>
    <definedName name="usd">#REF!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RIINST">#REF!</definedName>
    <definedName name="VARIPURC">#REF!</definedName>
    <definedName name="vat">5</definedName>
    <definedName name="vbtchongnuocm300">#REF!</definedName>
    <definedName name="vbtm150">#REF!</definedName>
    <definedName name="vbtm300">#REF!</definedName>
    <definedName name="vbtm400">#REF!</definedName>
    <definedName name="vc">#REF!</definedName>
    <definedName name="vcbo1" localSheetId="181" hidden="1">{"'Sheet1'!$L$16"}</definedName>
    <definedName name="vcbo1" hidden="1">{"'Sheet1'!$L$16"}</definedName>
    <definedName name="vcc">#REF!</definedName>
    <definedName name="vccot">#REF!</definedName>
    <definedName name="vccot35">#REF!</definedName>
    <definedName name="vcd">#REF!</definedName>
    <definedName name="vcdc">#REF!</definedName>
    <definedName name="vcdungcu35">#REF!</definedName>
    <definedName name="vcn">#REF!</definedName>
    <definedName name="vcsat35">#REF!</definedName>
    <definedName name="vct">#REF!</definedName>
    <definedName name="VCTT">#REF!</definedName>
    <definedName name="vcxi">#REF!</definedName>
    <definedName name="VCHT">#REF!</definedName>
    <definedName name="vd3p">#REF!</definedName>
    <definedName name="vkcauthang">#REF!</definedName>
    <definedName name="vksan">#REF!</definedName>
    <definedName name="vl">#REF!</definedName>
    <definedName name="vl1p">#REF!</definedName>
    <definedName name="vl3p">#REF!</definedName>
    <definedName name="vldn400">#REF!</definedName>
    <definedName name="vldn600">#REF!</definedName>
    <definedName name="vltram">#REF!</definedName>
    <definedName name="vr3p">#REF!</definedName>
    <definedName name="vung">#REF!</definedName>
    <definedName name="W">#REF!</definedName>
    <definedName name="wrn.chi._.tiÆt." localSheetId="181" hidden="1">{#N/A,#N/A,FALSE,"Chi tiÆt"}</definedName>
    <definedName name="wrn.chi._.tiÆt." hidden="1">{#N/A,#N/A,FALSE,"Chi tiÆt"}</definedName>
    <definedName name="wrn.Report." localSheetId="181"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f.report" localSheetId="181"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#REF!</definedName>
    <definedName name="x1pind">#REF!</definedName>
    <definedName name="x1pint">#REF!</definedName>
    <definedName name="x1ping">#REF!</definedName>
    <definedName name="XCCT">0.5</definedName>
    <definedName name="xd0.6">#REF!</definedName>
    <definedName name="xd1.3">#REF!</definedName>
    <definedName name="xd1.5">#REF!</definedName>
    <definedName name="xfco">#REF!</definedName>
    <definedName name="xfco3p">#REF!</definedName>
    <definedName name="xfcotnc">#REF!</definedName>
    <definedName name="xfcot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3p">#REF!</definedName>
    <definedName name="xint1p">#REF!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xk0.6">#REF!</definedName>
    <definedName name="xk1.3">#REF!</definedName>
    <definedName name="xk1.5">#REF!</definedName>
    <definedName name="xl">#REF!</definedName>
    <definedName name="xlc">#REF!</definedName>
    <definedName name="xld1.4">#REF!</definedName>
    <definedName name="xlk">#REF!</definedName>
    <definedName name="xlk1.4">#REF!</definedName>
    <definedName name="XLP">#REF!</definedName>
    <definedName name="xmcax">#REF!</definedName>
    <definedName name="xn">#REF!</definedName>
    <definedName name="YR0">#REF!</definedName>
    <definedName name="YRP">#REF!</definedName>
    <definedName name="Z">#REF!</definedName>
    <definedName name="Zip">#REF!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251" l="1"/>
  <c r="E34" i="251" s="1"/>
  <c r="F30" i="251"/>
  <c r="F29" i="251"/>
  <c r="E29" i="251"/>
  <c r="F28" i="251"/>
  <c r="F27" i="251" s="1"/>
  <c r="E27" i="251"/>
  <c r="E24" i="251"/>
  <c r="E22" i="251"/>
  <c r="E19" i="251" s="1"/>
  <c r="E20" i="251"/>
  <c r="F18" i="251"/>
  <c r="F17" i="251" s="1"/>
  <c r="E17" i="251"/>
  <c r="F16" i="251"/>
  <c r="F15" i="251" s="1"/>
  <c r="F12" i="251" s="1"/>
  <c r="E15" i="251"/>
  <c r="E13" i="251"/>
  <c r="F9" i="251" l="1"/>
  <c r="E12" i="251"/>
  <c r="E9" i="251" s="1"/>
  <c r="S30" i="241" l="1"/>
  <c r="J35" i="241"/>
  <c r="G29" i="241"/>
  <c r="H29" i="241"/>
  <c r="I29" i="241"/>
  <c r="J29" i="241"/>
  <c r="K29" i="241"/>
  <c r="M29" i="241"/>
  <c r="N29" i="241"/>
  <c r="O29" i="241"/>
  <c r="P29" i="241"/>
  <c r="Q29" i="241"/>
  <c r="F29" i="241"/>
  <c r="L30" i="241"/>
  <c r="L29" i="241" s="1"/>
  <c r="H19" i="246" l="1"/>
  <c r="H18" i="246" s="1"/>
  <c r="H17" i="246" s="1"/>
  <c r="I19" i="246"/>
  <c r="I18" i="246" s="1"/>
  <c r="I17" i="246" s="1"/>
  <c r="J19" i="246"/>
  <c r="J18" i="246" s="1"/>
  <c r="J17" i="246" s="1"/>
  <c r="L19" i="246"/>
  <c r="L18" i="246" s="1"/>
  <c r="L17" i="246" s="1"/>
  <c r="M19" i="246"/>
  <c r="M18" i="246" s="1"/>
  <c r="M17" i="246" s="1"/>
  <c r="N19" i="246"/>
  <c r="N18" i="246" s="1"/>
  <c r="N17" i="246" s="1"/>
  <c r="O19" i="246"/>
  <c r="O18" i="246" s="1"/>
  <c r="F19" i="246"/>
  <c r="F18" i="246" s="1"/>
  <c r="F17" i="246" s="1"/>
  <c r="K20" i="246"/>
  <c r="K19" i="246" s="1"/>
  <c r="K18" i="246" s="1"/>
  <c r="K17" i="246" s="1"/>
  <c r="G20" i="246"/>
  <c r="G19" i="246" s="1"/>
  <c r="G18" i="246" s="1"/>
  <c r="G17" i="246" s="1"/>
  <c r="H14" i="246"/>
  <c r="I14" i="246"/>
  <c r="J14" i="246"/>
  <c r="K14" i="246"/>
  <c r="L14" i="246"/>
  <c r="M14" i="246"/>
  <c r="N14" i="246"/>
  <c r="O14" i="246"/>
  <c r="F14" i="246"/>
  <c r="G16" i="246"/>
  <c r="G15" i="246"/>
  <c r="H11" i="246"/>
  <c r="I11" i="246"/>
  <c r="J11" i="246"/>
  <c r="L11" i="246"/>
  <c r="M11" i="246"/>
  <c r="N11" i="246"/>
  <c r="O11" i="246"/>
  <c r="F11" i="246"/>
  <c r="K13" i="246"/>
  <c r="G13" i="246"/>
  <c r="J17" i="241"/>
  <c r="L32" i="241"/>
  <c r="J32" i="241"/>
  <c r="H32" i="241"/>
  <c r="G32" i="241"/>
  <c r="F32" i="241"/>
  <c r="G34" i="241"/>
  <c r="H34" i="241"/>
  <c r="I34" i="241"/>
  <c r="J34" i="241"/>
  <c r="L34" i="241"/>
  <c r="F34" i="241"/>
  <c r="K36" i="241"/>
  <c r="I33" i="241"/>
  <c r="I32" i="241" s="1"/>
  <c r="H20" i="241"/>
  <c r="H19" i="241" s="1"/>
  <c r="H18" i="241" s="1"/>
  <c r="F20" i="241"/>
  <c r="F19" i="241" s="1"/>
  <c r="F18" i="241" s="1"/>
  <c r="I20" i="241"/>
  <c r="I19" i="241" s="1"/>
  <c r="I18" i="241" s="1"/>
  <c r="J20" i="241"/>
  <c r="J19" i="241" s="1"/>
  <c r="J18" i="241" s="1"/>
  <c r="L20" i="241"/>
  <c r="L19" i="241" s="1"/>
  <c r="L18" i="241" s="1"/>
  <c r="K21" i="241"/>
  <c r="K20" i="241" s="1"/>
  <c r="K19" i="241" s="1"/>
  <c r="G21" i="241"/>
  <c r="G20" i="241" s="1"/>
  <c r="G19" i="241" s="1"/>
  <c r="G18" i="241" s="1"/>
  <c r="L31" i="241" l="1"/>
  <c r="L28" i="241" s="1"/>
  <c r="I31" i="241"/>
  <c r="I28" i="241" s="1"/>
  <c r="G31" i="241"/>
  <c r="G28" i="241" s="1"/>
  <c r="J31" i="241"/>
  <c r="J28" i="241" s="1"/>
  <c r="H31" i="241"/>
  <c r="H28" i="241" s="1"/>
  <c r="F31" i="241"/>
  <c r="F28" i="241" s="1"/>
  <c r="K18" i="241"/>
  <c r="S19" i="241"/>
  <c r="G14" i="246"/>
  <c r="G16" i="241"/>
  <c r="H16" i="241"/>
  <c r="I16" i="241"/>
  <c r="J16" i="241"/>
  <c r="L16" i="241"/>
  <c r="F16" i="241"/>
  <c r="G14" i="241"/>
  <c r="G13" i="241" s="1"/>
  <c r="H14" i="241"/>
  <c r="J14" i="241"/>
  <c r="L14" i="241"/>
  <c r="L13" i="241" s="1"/>
  <c r="F14" i="241"/>
  <c r="K17" i="241"/>
  <c r="S17" i="241" s="1"/>
  <c r="I15" i="241"/>
  <c r="I14" i="241" s="1"/>
  <c r="I13" i="241" s="1"/>
  <c r="K15" i="241"/>
  <c r="K14" i="241" s="1"/>
  <c r="G28" i="238"/>
  <c r="H28" i="238"/>
  <c r="I28" i="238"/>
  <c r="K28" i="238"/>
  <c r="F28" i="238"/>
  <c r="G30" i="238"/>
  <c r="G27" i="238" s="1"/>
  <c r="H30" i="238"/>
  <c r="I30" i="238"/>
  <c r="K30" i="238"/>
  <c r="F30" i="238"/>
  <c r="F21" i="238"/>
  <c r="J32" i="238"/>
  <c r="J31" i="238"/>
  <c r="I27" i="238" l="1"/>
  <c r="J30" i="238"/>
  <c r="K27" i="238"/>
  <c r="F27" i="238"/>
  <c r="F13" i="241"/>
  <c r="H13" i="241"/>
  <c r="K16" i="241"/>
  <c r="K13" i="241" s="1"/>
  <c r="H27" i="238"/>
  <c r="J13" i="241"/>
  <c r="A3" i="245"/>
  <c r="A3" i="246" l="1"/>
  <c r="S13" i="241"/>
  <c r="K12" i="246"/>
  <c r="K11" i="246" s="1"/>
  <c r="Q23" i="241"/>
  <c r="J26" i="238" l="1"/>
  <c r="E16" i="245" l="1"/>
  <c r="E15" i="245"/>
  <c r="M11" i="238"/>
  <c r="N11" i="238"/>
  <c r="O11" i="238"/>
  <c r="P11" i="238"/>
  <c r="G17" i="238" l="1"/>
  <c r="H17" i="238"/>
  <c r="I17" i="238"/>
  <c r="J17" i="238"/>
  <c r="K17" i="238"/>
  <c r="L17" i="238"/>
  <c r="F17" i="238"/>
  <c r="G15" i="238"/>
  <c r="G12" i="238" s="1"/>
  <c r="H15" i="238"/>
  <c r="I15" i="238"/>
  <c r="J15" i="238"/>
  <c r="K15" i="238"/>
  <c r="K12" i="238" s="1"/>
  <c r="L15" i="238"/>
  <c r="F15" i="238"/>
  <c r="F12" i="238" s="1"/>
  <c r="AH25" i="241"/>
  <c r="J33" i="238"/>
  <c r="J29" i="238"/>
  <c r="J28" i="238" s="1"/>
  <c r="J27" i="238" s="1"/>
  <c r="J25" i="238"/>
  <c r="J24" i="238" s="1"/>
  <c r="D12" i="245" s="1"/>
  <c r="J22" i="238"/>
  <c r="G33" i="238"/>
  <c r="H33" i="238"/>
  <c r="I33" i="238"/>
  <c r="K33" i="238"/>
  <c r="L33" i="238"/>
  <c r="F33" i="238"/>
  <c r="L28" i="238"/>
  <c r="L27" i="238" s="1"/>
  <c r="M28" i="238"/>
  <c r="N28" i="238"/>
  <c r="O28" i="238"/>
  <c r="P28" i="238"/>
  <c r="G25" i="238"/>
  <c r="G24" i="238" s="1"/>
  <c r="C12" i="245" s="1"/>
  <c r="D20" i="245"/>
  <c r="F10" i="246"/>
  <c r="F9" i="246" s="1"/>
  <c r="G12" i="246"/>
  <c r="G11" i="246" s="1"/>
  <c r="R11" i="246" s="1"/>
  <c r="C22" i="245"/>
  <c r="C21" i="245"/>
  <c r="D21" i="245"/>
  <c r="N34" i="241"/>
  <c r="O34" i="241"/>
  <c r="O31" i="241" s="1"/>
  <c r="O28" i="241" s="1"/>
  <c r="P34" i="241"/>
  <c r="P31" i="241" s="1"/>
  <c r="P28" i="241" s="1"/>
  <c r="N31" i="241"/>
  <c r="N28" i="241" s="1"/>
  <c r="N24" i="241"/>
  <c r="O24" i="241"/>
  <c r="P24" i="241"/>
  <c r="N18" i="241"/>
  <c r="O18" i="241"/>
  <c r="N13" i="241"/>
  <c r="P13" i="241"/>
  <c r="H57" i="241"/>
  <c r="H56" i="241"/>
  <c r="H55" i="241"/>
  <c r="H54" i="241"/>
  <c r="H53" i="241"/>
  <c r="H52" i="241"/>
  <c r="H51" i="241"/>
  <c r="H50" i="241"/>
  <c r="H49" i="241"/>
  <c r="H48" i="241"/>
  <c r="H47" i="241"/>
  <c r="H46" i="241"/>
  <c r="H45" i="241"/>
  <c r="H44" i="241"/>
  <c r="H43" i="241"/>
  <c r="H42" i="241"/>
  <c r="H41" i="241"/>
  <c r="H40" i="241"/>
  <c r="H58" i="241" s="1"/>
  <c r="H24" i="241"/>
  <c r="H23" i="241" s="1"/>
  <c r="H11" i="241" s="1"/>
  <c r="G42" i="238"/>
  <c r="G41" i="238"/>
  <c r="G40" i="238"/>
  <c r="G39" i="238"/>
  <c r="G38" i="238"/>
  <c r="G37" i="238" s="1"/>
  <c r="G21" i="238"/>
  <c r="G20" i="238" s="1"/>
  <c r="G19" i="238" s="1"/>
  <c r="C11" i="245" s="1"/>
  <c r="O13" i="241"/>
  <c r="P18" i="241"/>
  <c r="C15" i="245"/>
  <c r="C16" i="245"/>
  <c r="K35" i="241"/>
  <c r="K34" i="241" s="1"/>
  <c r="S34" i="241" s="1"/>
  <c r="K33" i="241"/>
  <c r="K32" i="241" s="1"/>
  <c r="S32" i="241" s="1"/>
  <c r="M34" i="241"/>
  <c r="M32" i="241"/>
  <c r="M31" i="241" s="1"/>
  <c r="M28" i="241" s="1"/>
  <c r="I24" i="241"/>
  <c r="I23" i="241" s="1"/>
  <c r="I11" i="241" s="1"/>
  <c r="J24" i="241"/>
  <c r="J23" i="241" s="1"/>
  <c r="J11" i="241" s="1"/>
  <c r="K24" i="241"/>
  <c r="L24" i="241"/>
  <c r="L23" i="241" s="1"/>
  <c r="L11" i="241" s="1"/>
  <c r="M24" i="241"/>
  <c r="H24" i="238"/>
  <c r="I24" i="238"/>
  <c r="K24" i="238"/>
  <c r="L24" i="238"/>
  <c r="H21" i="238"/>
  <c r="H20" i="238" s="1"/>
  <c r="H19" i="238" s="1"/>
  <c r="I21" i="238"/>
  <c r="I20" i="238"/>
  <c r="I19" i="238" s="1"/>
  <c r="J21" i="238"/>
  <c r="J20" i="238" s="1"/>
  <c r="J19" i="238" s="1"/>
  <c r="D11" i="245" s="1"/>
  <c r="K21" i="238"/>
  <c r="K20" i="238" s="1"/>
  <c r="K19" i="238" s="1"/>
  <c r="L21" i="238"/>
  <c r="L20" i="238" s="1"/>
  <c r="L19" i="238" s="1"/>
  <c r="R14" i="238"/>
  <c r="R13" i="238"/>
  <c r="G24" i="241"/>
  <c r="G23" i="241" s="1"/>
  <c r="G11" i="241" s="1"/>
  <c r="F24" i="241"/>
  <c r="F23" i="241" s="1"/>
  <c r="F11" i="241" s="1"/>
  <c r="D15" i="245"/>
  <c r="D16" i="245"/>
  <c r="A4" i="241"/>
  <c r="A3" i="244" s="1"/>
  <c r="A3" i="243" s="1"/>
  <c r="F24" i="238"/>
  <c r="S21" i="238"/>
  <c r="U11" i="241"/>
  <c r="S14" i="238"/>
  <c r="S20" i="238"/>
  <c r="S13" i="238"/>
  <c r="S19" i="238"/>
  <c r="AG9" i="241"/>
  <c r="AG23" i="241"/>
  <c r="AG11" i="241"/>
  <c r="AF32" i="241"/>
  <c r="AF31" i="241"/>
  <c r="J58" i="239"/>
  <c r="J57" i="239" s="1"/>
  <c r="J61" i="239"/>
  <c r="J60" i="239" s="1"/>
  <c r="K58" i="239"/>
  <c r="K57" i="239" s="1"/>
  <c r="K56" i="239" s="1"/>
  <c r="K61" i="239"/>
  <c r="K60" i="239" s="1"/>
  <c r="L58" i="239"/>
  <c r="L57" i="239" s="1"/>
  <c r="L61" i="239"/>
  <c r="L60" i="239" s="1"/>
  <c r="M58" i="239"/>
  <c r="M57" i="239" s="1"/>
  <c r="M56" i="239" s="1"/>
  <c r="M61" i="239"/>
  <c r="M60" i="239"/>
  <c r="N58" i="239"/>
  <c r="N57" i="239" s="1"/>
  <c r="N56" i="239" s="1"/>
  <c r="N61" i="239"/>
  <c r="N60" i="239" s="1"/>
  <c r="I58" i="239"/>
  <c r="I57" i="239"/>
  <c r="I61" i="239"/>
  <c r="I60" i="239" s="1"/>
  <c r="P58" i="239"/>
  <c r="P57" i="239" s="1"/>
  <c r="P56" i="239" s="1"/>
  <c r="O62" i="239"/>
  <c r="P62" i="239" s="1"/>
  <c r="P61" i="239" s="1"/>
  <c r="P60" i="239" s="1"/>
  <c r="P67" i="239"/>
  <c r="O71" i="239"/>
  <c r="O70" i="239" s="1"/>
  <c r="P26" i="239"/>
  <c r="O27" i="239"/>
  <c r="P27" i="239" s="1"/>
  <c r="P25" i="239"/>
  <c r="O29" i="239"/>
  <c r="P29" i="239" s="1"/>
  <c r="O30" i="239"/>
  <c r="P30" i="239" s="1"/>
  <c r="P31" i="239"/>
  <c r="P32" i="239"/>
  <c r="O33" i="239"/>
  <c r="P33" i="239" s="1"/>
  <c r="O34" i="239"/>
  <c r="P34" i="239" s="1"/>
  <c r="O41" i="239"/>
  <c r="P41" i="239" s="1"/>
  <c r="O42" i="239"/>
  <c r="P42" i="239"/>
  <c r="O43" i="239"/>
  <c r="P43" i="239" s="1"/>
  <c r="O44" i="239"/>
  <c r="P44" i="239"/>
  <c r="O45" i="239"/>
  <c r="P45" i="239" s="1"/>
  <c r="O40" i="239"/>
  <c r="P40" i="239" s="1"/>
  <c r="O47" i="239"/>
  <c r="P47" i="239" s="1"/>
  <c r="O48" i="239"/>
  <c r="O46" i="239" s="1"/>
  <c r="O36" i="239"/>
  <c r="O35" i="239" s="1"/>
  <c r="O37" i="239"/>
  <c r="P37" i="239" s="1"/>
  <c r="P51" i="239"/>
  <c r="P53" i="239"/>
  <c r="O16" i="239"/>
  <c r="P16" i="239" s="1"/>
  <c r="P15" i="239" s="1"/>
  <c r="O18" i="239"/>
  <c r="O17" i="239" s="1"/>
  <c r="O20" i="239"/>
  <c r="P20" i="239"/>
  <c r="P19" i="239" s="1"/>
  <c r="O23" i="239"/>
  <c r="J67" i="239"/>
  <c r="J66" i="239" s="1"/>
  <c r="J65" i="239" s="1"/>
  <c r="J70" i="239"/>
  <c r="K67" i="239"/>
  <c r="K70" i="239"/>
  <c r="L67" i="239"/>
  <c r="L70" i="239"/>
  <c r="L66" i="239"/>
  <c r="L65" i="239" s="1"/>
  <c r="M67" i="239"/>
  <c r="M66" i="239" s="1"/>
  <c r="M65" i="239" s="1"/>
  <c r="M70" i="239"/>
  <c r="N67" i="239"/>
  <c r="N70" i="239"/>
  <c r="O68" i="239"/>
  <c r="O69" i="239"/>
  <c r="I67" i="239"/>
  <c r="I70" i="239"/>
  <c r="Q56" i="239"/>
  <c r="Q49" i="239"/>
  <c r="Q22" i="239"/>
  <c r="Q13" i="239"/>
  <c r="Q11" i="239"/>
  <c r="Q65" i="239"/>
  <c r="A4" i="239"/>
  <c r="A4" i="171" s="1"/>
  <c r="J53" i="239"/>
  <c r="K53" i="239"/>
  <c r="J51" i="239"/>
  <c r="K51" i="239"/>
  <c r="K50" i="239" s="1"/>
  <c r="K49" i="239" s="1"/>
  <c r="J46" i="239"/>
  <c r="J38" i="239" s="1"/>
  <c r="K46" i="239"/>
  <c r="J39" i="239"/>
  <c r="K39" i="239"/>
  <c r="J35" i="239"/>
  <c r="K35" i="239"/>
  <c r="J28" i="239"/>
  <c r="K28" i="239"/>
  <c r="J24" i="239"/>
  <c r="K24" i="239"/>
  <c r="J19" i="239"/>
  <c r="K19" i="239"/>
  <c r="J15" i="239"/>
  <c r="J13" i="239" s="1"/>
  <c r="K15" i="239"/>
  <c r="J17" i="239"/>
  <c r="K17" i="239"/>
  <c r="K38" i="239"/>
  <c r="K22" i="239" s="1"/>
  <c r="O52" i="239"/>
  <c r="O51" i="239" s="1"/>
  <c r="O55" i="239"/>
  <c r="O54" i="239"/>
  <c r="O59" i="239"/>
  <c r="O63" i="239"/>
  <c r="O61" i="239" s="1"/>
  <c r="O60" i="239" s="1"/>
  <c r="O58" i="239"/>
  <c r="O57" i="239" s="1"/>
  <c r="O56" i="239" s="1"/>
  <c r="M53" i="239"/>
  <c r="M50" i="239" s="1"/>
  <c r="M49" i="239" s="1"/>
  <c r="N53" i="239"/>
  <c r="M51" i="239"/>
  <c r="N51" i="239"/>
  <c r="N50" i="239" s="1"/>
  <c r="N49" i="239" s="1"/>
  <c r="M46" i="239"/>
  <c r="M38" i="239" s="1"/>
  <c r="N46" i="239"/>
  <c r="M39" i="239"/>
  <c r="N39" i="239"/>
  <c r="N38" i="239" s="1"/>
  <c r="O39" i="239"/>
  <c r="O38" i="239" s="1"/>
  <c r="M35" i="239"/>
  <c r="N35" i="239"/>
  <c r="M28" i="239"/>
  <c r="N28" i="239"/>
  <c r="N22" i="239" s="1"/>
  <c r="N21" i="239" s="1"/>
  <c r="M24" i="239"/>
  <c r="N24" i="239"/>
  <c r="O24" i="239"/>
  <c r="M19" i="239"/>
  <c r="N19" i="239"/>
  <c r="O19" i="239"/>
  <c r="M17" i="239"/>
  <c r="N17" i="239"/>
  <c r="N13" i="239" s="1"/>
  <c r="M15" i="239"/>
  <c r="N15" i="239"/>
  <c r="O15" i="239"/>
  <c r="O13" i="239" s="1"/>
  <c r="L53" i="239"/>
  <c r="L51" i="239"/>
  <c r="L46" i="239"/>
  <c r="L39" i="239"/>
  <c r="L38" i="239" s="1"/>
  <c r="L35" i="239"/>
  <c r="L28" i="239"/>
  <c r="L24" i="239"/>
  <c r="L19" i="239"/>
  <c r="L17" i="239"/>
  <c r="L13" i="239" s="1"/>
  <c r="L15" i="239"/>
  <c r="I53" i="239"/>
  <c r="I51" i="239"/>
  <c r="I50" i="239" s="1"/>
  <c r="I49" i="239" s="1"/>
  <c r="I46" i="239"/>
  <c r="I39" i="239"/>
  <c r="I35" i="239"/>
  <c r="I28" i="239"/>
  <c r="I24" i="239"/>
  <c r="I19" i="239"/>
  <c r="I17" i="239"/>
  <c r="I15" i="239"/>
  <c r="I13" i="239" s="1"/>
  <c r="I38" i="239"/>
  <c r="F20" i="238"/>
  <c r="F19" i="238" s="1"/>
  <c r="AF18" i="241"/>
  <c r="AF13" i="241"/>
  <c r="Y32" i="241"/>
  <c r="X32" i="241"/>
  <c r="AF23" i="241"/>
  <c r="AF9" i="241"/>
  <c r="AF8" i="241"/>
  <c r="AF24" i="241"/>
  <c r="X31" i="241"/>
  <c r="Y31" i="241"/>
  <c r="Y13" i="241"/>
  <c r="X13" i="241"/>
  <c r="X18" i="241"/>
  <c r="X23" i="241"/>
  <c r="Y18" i="241"/>
  <c r="Y23" i="241"/>
  <c r="AG2" i="241"/>
  <c r="AF11" i="241"/>
  <c r="AF6" i="241"/>
  <c r="X11" i="241"/>
  <c r="Y11" i="241"/>
  <c r="AA11" i="241"/>
  <c r="K21" i="239" l="1"/>
  <c r="M13" i="239"/>
  <c r="K13" i="239"/>
  <c r="Q21" i="239"/>
  <c r="I66" i="239"/>
  <c r="I65" i="239" s="1"/>
  <c r="N66" i="239"/>
  <c r="N65" i="239" s="1"/>
  <c r="P50" i="239"/>
  <c r="P49" i="239" s="1"/>
  <c r="P24" i="239"/>
  <c r="L22" i="239"/>
  <c r="O53" i="239"/>
  <c r="J22" i="239"/>
  <c r="J50" i="239"/>
  <c r="J49" i="239" s="1"/>
  <c r="O67" i="239"/>
  <c r="I12" i="238"/>
  <c r="I22" i="239"/>
  <c r="L50" i="239"/>
  <c r="L49" i="239" s="1"/>
  <c r="K66" i="239"/>
  <c r="K65" i="239" s="1"/>
  <c r="P23" i="241"/>
  <c r="K31" i="241"/>
  <c r="K28" i="241" s="1"/>
  <c r="K12" i="239"/>
  <c r="K11" i="239" s="1"/>
  <c r="K10" i="239" s="1"/>
  <c r="I56" i="239"/>
  <c r="L56" i="239"/>
  <c r="I21" i="239"/>
  <c r="I12" i="239" s="1"/>
  <c r="I11" i="239" s="1"/>
  <c r="I10" i="239" s="1"/>
  <c r="O50" i="239"/>
  <c r="O49" i="239" s="1"/>
  <c r="O66" i="239"/>
  <c r="O65" i="239" s="1"/>
  <c r="P39" i="239"/>
  <c r="J56" i="239"/>
  <c r="P28" i="239"/>
  <c r="N12" i="239"/>
  <c r="N11" i="239" s="1"/>
  <c r="N10" i="239" s="1"/>
  <c r="M22" i="239"/>
  <c r="M21" i="239" s="1"/>
  <c r="M12" i="239" s="1"/>
  <c r="M11" i="239" s="1"/>
  <c r="M10" i="239" s="1"/>
  <c r="P13" i="239"/>
  <c r="O28" i="239"/>
  <c r="O22" i="239" s="1"/>
  <c r="P18" i="239"/>
  <c r="P17" i="239" s="1"/>
  <c r="P36" i="239"/>
  <c r="P35" i="239" s="1"/>
  <c r="P48" i="239"/>
  <c r="P46" i="239" s="1"/>
  <c r="P71" i="239"/>
  <c r="P70" i="239" s="1"/>
  <c r="P66" i="239" s="1"/>
  <c r="P65" i="239" s="1"/>
  <c r="K11" i="238"/>
  <c r="C10" i="245"/>
  <c r="C9" i="245" s="1"/>
  <c r="G11" i="238"/>
  <c r="P11" i="241"/>
  <c r="O23" i="241"/>
  <c r="O11" i="241" s="1"/>
  <c r="F11" i="238"/>
  <c r="I11" i="238"/>
  <c r="N23" i="241"/>
  <c r="N11" i="241" s="1"/>
  <c r="L12" i="238"/>
  <c r="L11" i="238" s="1"/>
  <c r="J12" i="238"/>
  <c r="H12" i="238"/>
  <c r="H11" i="238" s="1"/>
  <c r="M23" i="241"/>
  <c r="M11" i="241" s="1"/>
  <c r="M10" i="246"/>
  <c r="M9" i="246" s="1"/>
  <c r="L10" i="246"/>
  <c r="L9" i="246" s="1"/>
  <c r="J10" i="246"/>
  <c r="J9" i="246" s="1"/>
  <c r="I10" i="246"/>
  <c r="I9" i="246" s="1"/>
  <c r="H10" i="246"/>
  <c r="H9" i="246" s="1"/>
  <c r="C20" i="245"/>
  <c r="C19" i="245" s="1"/>
  <c r="C18" i="245" s="1"/>
  <c r="G10" i="246"/>
  <c r="G9" i="246" s="1"/>
  <c r="J21" i="239" l="1"/>
  <c r="J12" i="239" s="1"/>
  <c r="J11" i="239" s="1"/>
  <c r="J10" i="239" s="1"/>
  <c r="L21" i="239"/>
  <c r="L12" i="239" s="1"/>
  <c r="L11" i="239" s="1"/>
  <c r="L10" i="239" s="1"/>
  <c r="S31" i="241"/>
  <c r="K23" i="241"/>
  <c r="K11" i="241" s="1"/>
  <c r="S11" i="241" s="1"/>
  <c r="D9" i="245"/>
  <c r="D10" i="245"/>
  <c r="J11" i="238"/>
  <c r="P22" i="239"/>
  <c r="P21" i="239" s="1"/>
  <c r="P12" i="239" s="1"/>
  <c r="P11" i="239" s="1"/>
  <c r="P10" i="239" s="1"/>
  <c r="P38" i="239"/>
  <c r="O21" i="239"/>
  <c r="O12" i="239" s="1"/>
  <c r="O11" i="239" s="1"/>
  <c r="O10" i="239" s="1"/>
  <c r="E9" i="245"/>
  <c r="N10" i="246"/>
  <c r="N9" i="246" s="1"/>
  <c r="C17" i="245"/>
  <c r="D17" i="245" l="1"/>
  <c r="D14" i="245" s="1"/>
  <c r="S23" i="241"/>
  <c r="K10" i="246"/>
  <c r="D22" i="245"/>
  <c r="D19" i="245" s="1"/>
  <c r="D18" i="245" s="1"/>
  <c r="C29" i="245"/>
  <c r="C14" i="245"/>
  <c r="C8" i="245" s="1"/>
  <c r="E17" i="245" l="1"/>
  <c r="E19" i="245"/>
  <c r="E18" i="245" s="1"/>
  <c r="K9" i="246"/>
  <c r="R9" i="246" s="1"/>
  <c r="O10" i="246"/>
  <c r="O9" i="246" s="1"/>
  <c r="C28" i="245"/>
  <c r="C7" i="245"/>
  <c r="E14" i="245"/>
  <c r="D8" i="245"/>
  <c r="D7" i="245" l="1"/>
  <c r="E7" i="245" s="1"/>
  <c r="E8" i="2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2" authorId="0" shapeId="0" xr:uid="{00000000-0006-0000-B500-000001000000}">
      <text>
        <r>
          <rPr>
            <b/>
            <sz val="9"/>
            <color indexed="81"/>
            <rFont val="Tahoma"/>
            <family val="2"/>
          </rPr>
          <t>Author:</t>
        </r>
        <r>
          <rPr>
            <sz val="9"/>
            <color indexed="81"/>
            <rFont val="Tahoma"/>
            <family val="2"/>
          </rPr>
          <t xml:space="preserve">
LG vốn tang thu NS</t>
        </r>
      </text>
    </comment>
    <comment ref="B23" authorId="0" shapeId="0" xr:uid="{00000000-0006-0000-B500-000002000000}">
      <text>
        <r>
          <rPr>
            <b/>
            <sz val="9"/>
            <color indexed="81"/>
            <rFont val="Tahoma"/>
            <family val="2"/>
          </rPr>
          <t>Author:</t>
        </r>
        <r>
          <rPr>
            <sz val="9"/>
            <color indexed="81"/>
            <rFont val="Tahoma"/>
            <family val="2"/>
          </rPr>
          <t xml:space="preserve">
LG vốn tăng thu NS</t>
        </r>
      </text>
    </comment>
  </commentList>
</comments>
</file>

<file path=xl/sharedStrings.xml><?xml version="1.0" encoding="utf-8"?>
<sst xmlns="http://schemas.openxmlformats.org/spreadsheetml/2006/main" count="739" uniqueCount="442">
  <si>
    <t>A</t>
  </si>
  <si>
    <t>B</t>
  </si>
  <si>
    <t>I</t>
  </si>
  <si>
    <t>II</t>
  </si>
  <si>
    <t>C</t>
  </si>
  <si>
    <t>Ghi chú</t>
  </si>
  <si>
    <t>STT</t>
  </si>
  <si>
    <t>Chủ đầu tư……..</t>
  </si>
  <si>
    <t>ĐVT: Triệu đồng</t>
  </si>
  <si>
    <t>Danh mục</t>
  </si>
  <si>
    <t>Địa điểm Xây dựng</t>
  </si>
  <si>
    <t>Năng lực thiết kế</t>
  </si>
  <si>
    <t>Thời gian KC - HT</t>
  </si>
  <si>
    <t>Quyết định đầu tư</t>
  </si>
  <si>
    <t>Khối lượng thực hiện</t>
  </si>
  <si>
    <t>Số Quyết định (ngày tháng năm ban hành)</t>
  </si>
  <si>
    <t>Tổng mức đầu tư</t>
  </si>
  <si>
    <t>TỔNG SỐ</t>
  </si>
  <si>
    <t>Dự án …..</t>
  </si>
  <si>
    <t>a</t>
  </si>
  <si>
    <t>b</t>
  </si>
  <si>
    <t>c</t>
  </si>
  <si>
    <t>d</t>
  </si>
  <si>
    <t>Phụ lục II</t>
  </si>
  <si>
    <t>Lũy kế từ khởi công đến thời điểm báo cáo</t>
  </si>
  <si>
    <t>Tổng số</t>
  </si>
  <si>
    <t>VỐN NGÂN SÁCH ĐỊA PHƯƠNG</t>
  </si>
  <si>
    <t>Nguồn vốn xây dựng cơ bản tập trung</t>
  </si>
  <si>
    <t>Cân đối ngân sách các huyện, thành phố</t>
  </si>
  <si>
    <t>Các dự án ngân sách tỉnh quản lý</t>
  </si>
  <si>
    <t>Trong đó:</t>
  </si>
  <si>
    <t>CHƯƠNG TRÌNH MỤC TIÊU QUỐC GIA XÂY DỰNG NÔNG THÔN MỚI</t>
  </si>
  <si>
    <t>CHƯƠNG TRÌNH MTQG GIẢM NGHÈO BỀN VỮNG</t>
  </si>
  <si>
    <t>….</t>
  </si>
  <si>
    <t>…</t>
  </si>
  <si>
    <t>CHƯƠNG TRÌNH MTQG PHÁT TRIỂN KINH TẾ - XÃ HỘI VÙNG ĐỒNG BÀO DÂN TỘC THIỂU SỐ VÀ MIỀN NÚI</t>
  </si>
  <si>
    <t>Kế hoạch đầu tư công trung hạn giai đoạn 2021-2025</t>
  </si>
  <si>
    <t>Theo tiêu chí định mức cho các ngành, lĩnh vực</t>
  </si>
  <si>
    <t>Kế hoạch đầu tư công trung hạn GĐ 2021-2025</t>
  </si>
  <si>
    <t>Các dự án dự kiến hoàn thành năm 2024</t>
  </si>
  <si>
    <t>Các dự án chuyển tiếp hoàn thành sau năm 2024</t>
  </si>
  <si>
    <t>Các dự án khởi công mới năm 2024</t>
  </si>
  <si>
    <t>Ghi chú:</t>
  </si>
  <si>
    <t>Không đề xuất các dự án mới ngoài kế hoạch đầu tư công trung hạn</t>
  </si>
  <si>
    <t>Quyết định phê duyệt dự án</t>
  </si>
  <si>
    <t>Số QĐ, ngày tháng năm ban hành</t>
  </si>
  <si>
    <t>Trong đó</t>
  </si>
  <si>
    <t>Trong đó: Chương trình MTQG</t>
  </si>
  <si>
    <t>NSTW</t>
  </si>
  <si>
    <t>NSĐP</t>
  </si>
  <si>
    <t>Vốn huy động</t>
  </si>
  <si>
    <t>Trong đó: Giải ngân khối lượng hoàn thành</t>
  </si>
  <si>
    <t>Dự án thành phần, tiểu dự án</t>
  </si>
  <si>
    <t>Dự án:…</t>
  </si>
  <si>
    <t>NGUỒN VỐN NGÂN SÁCH TRUNG ƯƠNG TRONG NƯỚC (Không bao gồm chương trình MTQG)</t>
  </si>
  <si>
    <t>Kế hoạch năm 2024</t>
  </si>
  <si>
    <t>Giải ngân kế hoạch năm 2024 từ 1/1/2024 đến thời điểm báo cáo</t>
  </si>
  <si>
    <t>Ước giải ngân kế hoạch năm 2024 đến 30/6/2024</t>
  </si>
  <si>
    <t>Ước giải ngân kế hoạch năm 2024 đến 31/01/2025</t>
  </si>
  <si>
    <t>BÁO CÁO TÌNH HÌNH THỰC HIỆN KẾ HOẠCH VỐN ĐẦU TƯ NGUỒN VỐN CHƯƠNG TRÌNH MỤC TIÊU QUỐC GIA NĂM 2024</t>
  </si>
  <si>
    <t>Kế hoạch vốn năm 2023 kéo dài sang 2024</t>
  </si>
  <si>
    <t>Kế hoạch vốn kéo dài năm 2023 sang năm 2024</t>
  </si>
  <si>
    <t xml:space="preserve">Giải ngân kế hoạch năm 2023 kéo dài sang năm 2024 </t>
  </si>
  <si>
    <t>Ước giải ngân kế hoạch kéo dài đến 31/12/2024</t>
  </si>
  <si>
    <t>Các dự án khởi công mới năm 2025</t>
  </si>
  <si>
    <t>Lũy kế bố trí vốn từ khởi công đến hết năm 2024</t>
  </si>
  <si>
    <t>Dự kiến kế hoạch đầu tư công năm 2025</t>
  </si>
  <si>
    <t>Mã ngành kinh tế (lọai, khoản)</t>
  </si>
  <si>
    <t>Địa điểm mở tài khoản của dự án (chi tiết đến huyện, TP)</t>
  </si>
  <si>
    <t>Kế hoạch vốn giao năm 2024</t>
  </si>
  <si>
    <t>Riêng năm 2024 Từ 1/1/2024 đến thời điểm báo cáo</t>
  </si>
  <si>
    <t>NSĐP và các nguồn vốn khác</t>
  </si>
  <si>
    <t>Ước lũy kế giải ngân đến hết năm 2024</t>
  </si>
  <si>
    <t>Nhu cầu còn lại</t>
  </si>
  <si>
    <t>e</t>
  </si>
  <si>
    <t>DỰ KIẾN KẾ HOẠCH VỐN ĐẦU TƯ CÔNG NĂM 2025 (KHÔNG BAO GỒM CHƯƠNG TRÌNH MTQG)</t>
  </si>
  <si>
    <t>Dự án đã quyết toán</t>
  </si>
  <si>
    <t>H. Mường Tè</t>
  </si>
  <si>
    <t>Tà Tổng</t>
  </si>
  <si>
    <t>Dự án dự kiến hoàn thành năm 2024</t>
  </si>
  <si>
    <t>Nâng cấp hệ thống nước sinh hoạt thị trấn Mường Tè</t>
  </si>
  <si>
    <t>Nâng cấp đường đi bản Pa Thắng, xã Thu Lũm, huyện Mường Tè</t>
  </si>
  <si>
    <t>Hạ tầng kỹ thuật khối cơ quan, khu dân cư, khu công cộng thị trấn Mường Tè, huyện Mường Tè</t>
  </si>
  <si>
    <t>1626-06/12/2021</t>
  </si>
  <si>
    <t>1576-02/12/2022</t>
  </si>
  <si>
    <t>2069-14/11/2023</t>
  </si>
  <si>
    <t>Thị trấn</t>
  </si>
  <si>
    <t>Pa Ủ</t>
  </si>
  <si>
    <t>Các dự án hoàn thành, bàn giao, đưa vào sử dụng trước ngày 31/12/2023</t>
  </si>
  <si>
    <t>Trường mầm non xã Ka Lăng, huyện Mường Tè (Hạng mục phụ trợ)</t>
  </si>
  <si>
    <t>Phòng họp trực tuyến Huyện ủy, huyện Mường Tè (GĐII)</t>
  </si>
  <si>
    <t>Nhà đa năng trường THCS thị trấn, huyện Mường Tè</t>
  </si>
  <si>
    <t>Hạ tầng đô thị, điện chiếu sáng thị trấn Mường Tè, huyện Mường Tè</t>
  </si>
  <si>
    <t>San gạt mặt bằng, cấp nước sinh hoạt điểm sắp xếp dân cư Nậm Suổng, xã Vàng San, huyện Mường Tè</t>
  </si>
  <si>
    <t>Nâng cấp bổ sung, các hạng mục phụ trợ trường MN Pa Ủ (trung tâm và các điểm bản)</t>
  </si>
  <si>
    <t>Bổ sung HMPT điểm trường bản Nà Phầy, trường PTDT bán trú Tiểu học, Trung học cơ sở xã Vàng San, huyện Mường Tè</t>
  </si>
  <si>
    <t>Hạng mục phụ trợ  điểm trường mầm non + tiểu học Khoang Thèn, xã Pa Vệ Sủ, huyện Mường Tè</t>
  </si>
  <si>
    <t>Bổ sung các hạng mục trường mầm non Bum Tở, xã Bum Tở, huyện Mường Tè</t>
  </si>
  <si>
    <t>Ka Lăng</t>
  </si>
  <si>
    <t>Vàng San</t>
  </si>
  <si>
    <t>Pa Vệ Sủ</t>
  </si>
  <si>
    <t>Bum Tở</t>
  </si>
  <si>
    <t>22-24</t>
  </si>
  <si>
    <t>23-24</t>
  </si>
  <si>
    <t>2225-15/12/2021</t>
  </si>
  <si>
    <t>2224-15/12/2021</t>
  </si>
  <si>
    <t>2223-15/12/2021</t>
  </si>
  <si>
    <t>2207-10/12/2021</t>
  </si>
  <si>
    <t>2110-07/10/2022</t>
  </si>
  <si>
    <t>2004-22/9/2022</t>
  </si>
  <si>
    <t>2028-22/9/2022</t>
  </si>
  <si>
    <t>2297-10/8/2022</t>
  </si>
  <si>
    <t>2029-22/9/2022</t>
  </si>
  <si>
    <t>Lồng ghép thực hiện các chương trình MTQG</t>
  </si>
  <si>
    <t>Chương trình MTQG giảm nghèo</t>
  </si>
  <si>
    <t>Trường PTDT bán trú THCS Thu Lũm</t>
  </si>
  <si>
    <t>Trường PTDT bán trú Tiểu học Thu Lũm</t>
  </si>
  <si>
    <t>Nâng cấp hệ thống phòng học + phụ trợ các Trường mầm non trên địa bàn các xã Mường Tè, Bum Nưa, Thu Lũm, huyện Mường Tè</t>
  </si>
  <si>
    <t>Bổ sung các phòng học mầm non trên địa bàn huyện Mường Tè</t>
  </si>
  <si>
    <t>Nâng cấp hệ thống phòng học và phụ trợ các trường Tiểu học trên địa bàn các xã Mường Tè, Bum Nưa, Thu Lũm, huyện Mường Tè</t>
  </si>
  <si>
    <t>Nhà lớp học bộ môn  trường THCS xã Mường Tè</t>
  </si>
  <si>
    <t>Chương trình MTQG phát triển KT-XH vùng đồng bào dân tộc thiểu số và miền núi</t>
  </si>
  <si>
    <t>Đường đến điểm ĐCĐC Suối Voi, xã Can Hồ, huyện Mường Tè</t>
  </si>
  <si>
    <t>Đường giao thông bản Pa Thắng - bản A Chè, xã Thu Lũm, huyện Mường Tè</t>
  </si>
  <si>
    <t>xã Thu Lũm</t>
  </si>
  <si>
    <t>Mường Tè</t>
  </si>
  <si>
    <t>Can Hồ</t>
  </si>
  <si>
    <t>Thu Lũm</t>
  </si>
  <si>
    <t>23-25</t>
  </si>
  <si>
    <t>2026-22/9/2022</t>
  </si>
  <si>
    <t>2025-22/9/2022</t>
  </si>
  <si>
    <t>2045-28/9/2022</t>
  </si>
  <si>
    <t>2036-26/9/2022</t>
  </si>
  <si>
    <t>2037-26/9/2022</t>
  </si>
  <si>
    <t>1686-05/8/2022</t>
  </si>
  <si>
    <t>1695-08/8/2022</t>
  </si>
  <si>
    <t>397-29/3/2023</t>
  </si>
  <si>
    <t>Kè chống sạt lở + cầu điểm sắp xếp dân cư bản Mù Su xã Mù Cả, huyện Mường Tè</t>
  </si>
  <si>
    <t>Nâng cấp trường tiểu học thị trấn Mường Tè, huyện Mường Tè</t>
  </si>
  <si>
    <t>Xã Mù Cả</t>
  </si>
  <si>
    <t>2570-30/10/2023</t>
  </si>
  <si>
    <t>577-20/02/2024</t>
  </si>
  <si>
    <t>24-26</t>
  </si>
  <si>
    <t>Nậm Khao</t>
  </si>
  <si>
    <t>Thực hiện các chương trình trọng điểm theo Nghị quyết Đại hội Đảng bộ tỉnh nhiệm kỳ 2020-2025</t>
  </si>
  <si>
    <t>Đề án phát triển hạ tầng vùng sản xuất nông nghiệp hàng hóa tập trung</t>
  </si>
  <si>
    <t>Nâng cấp, sửa chữa hệ thống thủy lợi xã Bum Nưa, Vàng San</t>
  </si>
  <si>
    <t>Đề án phát triển rừng bền vững giai đoạn 2021-2025, định hướng đến năm 2030</t>
  </si>
  <si>
    <t>Đường giao thông các xã Bum Tở, Can hồ, huyện Mường Tè( Vùng Quế đã trồng, nhân dân trồng)</t>
  </si>
  <si>
    <t>Đường giao thông các xã Bum Tở, Can Hồ, huyện Mường Tè (Vùng Quế trồng mới, nhân dân trồng)</t>
  </si>
  <si>
    <t>Bum Nưa, Vàng San</t>
  </si>
  <si>
    <t>1685-05/08/2022</t>
  </si>
  <si>
    <t>1693-08/08/2022</t>
  </si>
  <si>
    <t>1694-08/08/2022</t>
  </si>
  <si>
    <t>Vốn đầu tư từ nguồn thu sử dụng đất</t>
  </si>
  <si>
    <t>Chi đầu tư hạ tầng các khu, điểm quy hoạch bán đấu giá quyền SDĐ</t>
  </si>
  <si>
    <t>Xây dựng hạ tầng kỹ thuật và chỉnh trang đô thị, thị trấn Mường Tè, huyện Mường Tè</t>
  </si>
  <si>
    <t>Chi đầu tư chương trình xây dựng NTM</t>
  </si>
  <si>
    <t>Xây dựng sân thể thao trung tâm xã Can Hồ</t>
  </si>
  <si>
    <t>Đường giao thông nông thôn phục vụ sản xuất Nậm Lọ xã Can Hồ</t>
  </si>
  <si>
    <t>628-02/4/2021</t>
  </si>
  <si>
    <t>1993-19/9/2022</t>
  </si>
  <si>
    <t>277-29/9/2022</t>
  </si>
  <si>
    <t>Cân đối ngân sách các huyện</t>
  </si>
  <si>
    <t>2.2</t>
  </si>
  <si>
    <t>2.3</t>
  </si>
  <si>
    <t>2.4</t>
  </si>
  <si>
    <t>2.4.1</t>
  </si>
  <si>
    <t>Nâng cấp đường giao thông Nậm Lằn - Mốc 17</t>
  </si>
  <si>
    <t>Nâng cấp đường giao thông đến trung tâm các xã huyện Mường Tè</t>
  </si>
  <si>
    <t>huyện Mường Tè</t>
  </si>
  <si>
    <t>21-24</t>
  </si>
  <si>
    <t>22-25</t>
  </si>
  <si>
    <t>997-30/07/2021</t>
  </si>
  <si>
    <t>1611-06/12/2021</t>
  </si>
  <si>
    <t>Bum Nưa</t>
  </si>
  <si>
    <t>Tá Bạ</t>
  </si>
  <si>
    <t>Dự án 1</t>
  </si>
  <si>
    <t>Nội dung 2: Hỗ trợ nhà ở</t>
  </si>
  <si>
    <t>Huyện Mường Tè</t>
  </si>
  <si>
    <t>III</t>
  </si>
  <si>
    <t>IV</t>
  </si>
  <si>
    <t>Mù Cả</t>
  </si>
  <si>
    <t>Kho bạch nhà nước tỉnh</t>
  </si>
  <si>
    <t>Kho bạch nhà nước huyện</t>
  </si>
  <si>
    <t>070-071</t>
  </si>
  <si>
    <t>280-338</t>
  </si>
  <si>
    <t>070-073</t>
  </si>
  <si>
    <t>280-312</t>
  </si>
  <si>
    <t>280-311</t>
  </si>
  <si>
    <t>070-072</t>
  </si>
  <si>
    <t>280-292</t>
  </si>
  <si>
    <t>280-283</t>
  </si>
  <si>
    <t>220-221</t>
  </si>
  <si>
    <t>Các dự án dự kiến hoàn thành năm 2025</t>
  </si>
  <si>
    <t>Cải tạo, sửa chữa tuyến đường giao thông các xã Pa Vệ Sủ, Pa Ủ, huyện Mường Tè</t>
  </si>
  <si>
    <t>xã Pa Vệ Sủ, Pa Ủ</t>
  </si>
  <si>
    <t>Bố trí cho các dự án đã quyết toán</t>
  </si>
  <si>
    <t>36 Km</t>
  </si>
  <si>
    <t>27,473 Km</t>
  </si>
  <si>
    <t>Cấp nước sạch cho khoảng 8.000 nhân khẩu và CQHC</t>
  </si>
  <si>
    <t>13,97 Km</t>
  </si>
  <si>
    <t xml:space="preserve">L=750m Kè; Đường nội thị L=9,2 Km </t>
  </si>
  <si>
    <t>TT</t>
  </si>
  <si>
    <t>Chương trình MTQG xây dựng NTM</t>
  </si>
  <si>
    <t>Phụ lục 04</t>
  </si>
  <si>
    <t>THỐNG KÊ CÁC CUỘC THANH TRA, KIỂM TRA, GIÁM SÁT VỀ ĐẦU TƯ CÔNG</t>
  </si>
  <si>
    <t>Tên cuộc kiểm tra/đơn vị chủ trì/Quyết định hoặc kế hoạch kiểm tra</t>
  </si>
  <si>
    <t>Số lượng dự án được thanh tra/kiểm tra/giám sát</t>
  </si>
  <si>
    <t>Kiến nghị xử lý về tài chính (triệu đồng)</t>
  </si>
  <si>
    <t>Kiến nghị xử lý tổ chức, cá nhân (nếu có)</t>
  </si>
  <si>
    <t>Chỉ báo cáo các cuộc thanh tra, kiểm tra, giám sát có liên quan đến đầu tư công năm 2024</t>
  </si>
  <si>
    <t>Phụ lục 05</t>
  </si>
  <si>
    <t>THỐNG KÊ CÁC VĂN BẢN CHỈ ĐẠO ĐIỀU HÀNH LIÊN QUAN ĐẾN KẾ HOẠCH ĐẦU TƯ CÔNG 2024</t>
  </si>
  <si>
    <t>Số, ngày tháng năm ban hành</t>
  </si>
  <si>
    <t>Trích yếu nội dung chỉ đạo</t>
  </si>
  <si>
    <t>2911/QĐ-UBND, ngày 22/12/2023</t>
  </si>
  <si>
    <t>Về việc giao kế hoạch vốn đầu tư nguồn ngân sách địa phương năm 2024</t>
  </si>
  <si>
    <t xml:space="preserve">2912/QĐ-UBND, ngày 22/12/2023 </t>
  </si>
  <si>
    <t xml:space="preserve">Số 1489/QĐ-UBND, ngày 17/5/2024 </t>
  </si>
  <si>
    <t xml:space="preserve">Số 27/UBND-TH, ngày 05/1/2024 </t>
  </si>
  <si>
    <t>Về đẩy nhanh tiến độ thực hiện và cam kết giải ngân kế hoạch vốn đầu tư công năm 2024</t>
  </si>
  <si>
    <t xml:space="preserve">Số 1058/UBND-TH, ngày 02/5/2024 </t>
  </si>
  <si>
    <t>Chuyển nguồn dự toán ngân sách nhà nước năm 2023, vốn ngân sách nhà nước năm 2022 thuộc 03 CT MTQG chưa thực hiện giải ngân hết sang năm 2024;</t>
  </si>
  <si>
    <t xml:space="preserve">Số 1262/UBND-TH, ngày 20/5/2024 </t>
  </si>
  <si>
    <t>Về việc tiếp tục đẩy nhanh tiến độ hoàn thiện thủ tục đầu tư, phân bổ và giải ngân vốn đầu tư công năm 2024</t>
  </si>
  <si>
    <t>Số 1310/UBND-TH, ngày 22/5/2024</t>
  </si>
  <si>
    <t>Về việc đôn đốc đẩy nhanh tiến độ thực hiện các dự án và giải ngân kế hoạch vốn đầu tư công năm 2024;</t>
  </si>
  <si>
    <t>Phụ lục 02</t>
  </si>
  <si>
    <t>Phụ lục 03</t>
  </si>
  <si>
    <t>Về việc giao chi tiết kế hoạch vốn đầu tư công từ nguồn ngân sách trung ương năm 2024 thực hiện các chương trình mục tiêu quốc gia</t>
  </si>
  <si>
    <t>Về việc giao chi tiết kế hoạch vốn đầu tư công từ nguồn ngân sách trung ương năm 2024 thực hiện các chương trình mục tiêu quốc gia (lần 2)</t>
  </si>
  <si>
    <t xml:space="preserve">Số 1333/QĐ-UBND, ngày 26/4/2024 </t>
  </si>
  <si>
    <t>Về việc phân bổ, bổ sung kinh phí thực hiện các Chương trình mục tiêu, Chương trình MTQG, vốn ngân sách địa phương; các chế độ, chính sách, nhiệm vụ phát sinh trong năm và điều chỉnh dự toán năm 2024</t>
  </si>
  <si>
    <t xml:space="preserve">Số 673/QĐ-UBND, ngày 26/02/2024 </t>
  </si>
  <si>
    <t>Về việc chi chuyển nguồn ngân sách huyện năm 2023 sang năm 2024</t>
  </si>
  <si>
    <t>Số 2487/UBND-TH, ngày 13/12/2023</t>
  </si>
  <si>
    <t>Về việc đẩy nhanh tiến độ chuẩn bị đầu tư các dự án khởi công mới năm 2024 thuộc Chương trình MTQG phát triển kinh tế - xã hội vùng đồng bào dân tộc thiểu số và miền núi</t>
  </si>
  <si>
    <t>Số 2562/UBND-TH, ngày 25/12/2023</t>
  </si>
  <si>
    <t>Về việc triển khai thực hiện và giải ngân kế hoạch vốn đầu tư nguồn ngân sách nhà nước năm 2024</t>
  </si>
  <si>
    <t>Số 225/UBND-TH, ngày 31/01/2024</t>
  </si>
  <si>
    <t>Số 393/UBND-TH, ngày 29/02/2024</t>
  </si>
  <si>
    <t>Về việc rà soát, tổng hợp các khó khăn, vướng mắc các dự án đầu tư trên địa bàn huyện Mường Tè</t>
  </si>
  <si>
    <t>Số 761/UBND-TH, ngày 03/4/2024</t>
  </si>
  <si>
    <t>Về việc khẩn trương hoàn thiện thủ tục đầu tư để đảm bảo điều kiện phân bổ và giải ngân kế hoạch vốn đầu tư năm 2024</t>
  </si>
  <si>
    <t>Về việc cam kết giải ngân, đăng ký phân bổ chi tiết kế hoạch vốn năm 2024 thuộc các Chương trình MTQG trên địa bàn huyện Mường Tè (lần 1)</t>
  </si>
  <si>
    <t>Số 1247/UBND-TH, ngày 17/5/2024</t>
  </si>
  <si>
    <t>Về việc triển khai thực hiện Thông báo số 196/TB-VPCP ngày 04/5/2024 của Văn phòng Chính phủ</t>
  </si>
  <si>
    <t>Các văn bản chỉ đạo thực hiện</t>
  </si>
  <si>
    <t>Các quyết định giao vốn năm 2024</t>
  </si>
  <si>
    <t>Kiểm toán</t>
  </si>
  <si>
    <t xml:space="preserve">Quyết định số 573/QĐ-KTNN ngày 25/3/2024 của Tổng Kiểm toán Nhà nước về Kiểm toán Chương trình MTQG nông thôn mới giai đoạn 2021-2025 tại tỉnh Lai Châu, Chương trình MTQG phát triển kinh tế - xã hội vùng đồng bào dân tộc thiểu số và miền núi giai đoạn 2021-2025 tại tỉnh Lai Châu
</t>
  </si>
  <si>
    <t>Kiểm toán chung nguồn trình MTQG nông thôn mới giai đoạn 2021-2025, Chương trình MTQG phát triển kinh tế - xã hội vùng đồng bào dân tộc thiểu số và miền núi giai đoạn 2021-2025, kiểm toán chi tiết 07 dự án thuộc 02 chương trình (Chương trình NTM 03 dự án; chương trình MTQG phát triển kinh tế - xã hội vùng đồng bào dân tộc thiểu số và miền núi 04 dự án)</t>
  </si>
  <si>
    <t>Chưa có Kết luận</t>
  </si>
  <si>
    <t>Kiểm tra</t>
  </si>
  <si>
    <t>Không</t>
  </si>
  <si>
    <t>Kế hoạch số 398/KH-UBND ngày 29/02/2024 của UBND huyện Mường Tè về việc Kiểm tra, rà soát tình hình giao kế hoạch phát triển kinh tế - xã hội và dự toán NSNN năm 2024; tình hình triển khai thực hiện các Chương trình mục tiêu quốc gia</t>
  </si>
  <si>
    <t>Thực hiện kiểm tra thường xuyên (trong đó kiểm tra giao và triển khai thực hiện kế hoạch vốn đầu tư công)</t>
  </si>
  <si>
    <t>Bố trí các dự án khác năm 2025</t>
  </si>
  <si>
    <t>Số giao</t>
  </si>
  <si>
    <t>Số giải ngân</t>
  </si>
  <si>
    <t>Chủ đầu tư</t>
  </si>
  <si>
    <t>25-25</t>
  </si>
  <si>
    <t>BQL</t>
  </si>
  <si>
    <t>Phòng KT-HT</t>
  </si>
  <si>
    <t>Phòng NN</t>
  </si>
  <si>
    <t>Thị Trấn</t>
  </si>
  <si>
    <t>Phòng VH</t>
  </si>
  <si>
    <t>Các xã trong huyện</t>
  </si>
  <si>
    <t>Vốn đầu tư từ nguồn sổ xố kiến thiết</t>
  </si>
  <si>
    <t>Phân sổ sau</t>
  </si>
  <si>
    <t>TMĐT</t>
  </si>
  <si>
    <t>UBND xã Can Hồ</t>
  </si>
  <si>
    <t>Kế hoạch vốn NSTW năm 2025</t>
  </si>
  <si>
    <t>UBND xã Bum Tở</t>
  </si>
  <si>
    <t>Tổng tất cả các nguồn vốn</t>
  </si>
  <si>
    <t>Đơn vị tính: Triệu đồng</t>
  </si>
  <si>
    <t>TỔNG CỘNG</t>
  </si>
  <si>
    <t>Vốn thu sử dụng đất</t>
  </si>
  <si>
    <t>Nguồn ngân sách Trung ương thực hiện các chương trình MTQG</t>
  </si>
  <si>
    <t>Chương trình MTQG giảm nghèo bền vững</t>
  </si>
  <si>
    <t>Chương trình MTQG phát triển kinh tế xã hội vùng đồng bào dân tộc thiểu số và miền núi</t>
  </si>
  <si>
    <t>Kế hoạch vốn năm 2025</t>
  </si>
  <si>
    <t>Vốn xổ số kiến thiết</t>
  </si>
  <si>
    <t>Chi tiết phụ lục 02</t>
  </si>
  <si>
    <t>Chi tiết phụ lục 03</t>
  </si>
  <si>
    <t>Bổ sung ngân sách xã</t>
  </si>
  <si>
    <t>Xã Can Hồ</t>
  </si>
  <si>
    <t>Bố trí để thực hiện các nhiệm vụ xây dựng NTM</t>
  </si>
  <si>
    <t>Trong đó: vốn NSTW</t>
  </si>
  <si>
    <t xml:space="preserve">Các dự án chuyển tiếp </t>
  </si>
  <si>
    <t>Khối lượng</t>
  </si>
  <si>
    <t>Lũy kế khối lượng từ KC đến thời điểm báo cáo</t>
  </si>
  <si>
    <t>Khối lượng TH riêng 2025</t>
  </si>
  <si>
    <t>Giải ngân kế hoạch 2025</t>
  </si>
  <si>
    <t>Giải ngân KLHT</t>
  </si>
  <si>
    <t>Giải ngân tạm ứng</t>
  </si>
  <si>
    <t>Tỷ lệ giải ngân</t>
  </si>
  <si>
    <t>Ngân sách địa phương cấp huyện</t>
  </si>
  <si>
    <t>-</t>
  </si>
  <si>
    <t xml:space="preserve">Tình hình thực hiện giải ngân </t>
  </si>
  <si>
    <t>Phụ lục 01</t>
  </si>
  <si>
    <t xml:space="preserve">Khó khăn vướng mắc </t>
  </si>
  <si>
    <t>Nội dung vướng mắc</t>
  </si>
  <si>
    <t>Đơn vị chịu trách nhiệm/được giao giải quyết</t>
  </si>
  <si>
    <t>Tiến độ giải quyết</t>
  </si>
  <si>
    <t>Chưa phân bổ chi tiết</t>
  </si>
  <si>
    <t>Đã phân bổ chi tiết</t>
  </si>
  <si>
    <t>Cân đối ngân sách huyện</t>
  </si>
  <si>
    <t>BÁO CÁO TÌNH HÌNH THỰC HIỆN VỐN KÉO DÀI ĐẦU TƯ CÔNG NĂM 2025</t>
  </si>
  <si>
    <t>Kế hoạch vốn kéo dài</t>
  </si>
  <si>
    <t>Giải ngân vốn kéo dài</t>
  </si>
  <si>
    <t>Tỷ lệ giải ngân (%)</t>
  </si>
  <si>
    <t>2022-2024</t>
  </si>
  <si>
    <t>Chương trình MTQG phát triển KT-XH vùng đồng bào DTTS&amp;MN</t>
  </si>
  <si>
    <t>Số vốn năm 2022 kéo dài sang 2025</t>
  </si>
  <si>
    <t>Số vốn năm 2023 kéo dài sang 2025</t>
  </si>
  <si>
    <t>Số vốn năm 2024 kéo dài sang 2025</t>
  </si>
  <si>
    <t>2022-2023</t>
  </si>
  <si>
    <t>Các chương trình MTQG</t>
  </si>
  <si>
    <t>Kế hoạch vốn trong năm</t>
  </si>
  <si>
    <t>Tăng thu tiết kiệm chi</t>
  </si>
  <si>
    <t>Bố trí các dự án đã hoàn thành quyết toán</t>
  </si>
  <si>
    <t>Đối ứng Chương trình MTQG xây dựng nông thôn mới</t>
  </si>
  <si>
    <t>Hỗ trợ nhà ở xã Bum Tở</t>
  </si>
  <si>
    <t>Dự án hoàn thành năm 2024</t>
  </si>
  <si>
    <t>Các dự án quy hoạch chi tiết trung tâm hành chính các xã 2018-2019</t>
  </si>
  <si>
    <t>Các dự án KCM 2025</t>
  </si>
  <si>
    <t xml:space="preserve">Xã Bum Tở </t>
  </si>
  <si>
    <t>Vốn ngân sách Trung ương thực hiện các CT MTQG</t>
  </si>
  <si>
    <t>VỐN ĐẦU TƯ</t>
  </si>
  <si>
    <t>III.1</t>
  </si>
  <si>
    <t>Hỗ trợ Nhà văn hóa, công trình phụ trợ bản Bó, xã Mường Tè</t>
  </si>
  <si>
    <t>Xã Mường Tè</t>
  </si>
  <si>
    <t>Hạng mục nhà vệ sinh, nhà văn hóa xã Mường Tè</t>
  </si>
  <si>
    <t>2824/30.11.2023</t>
  </si>
  <si>
    <t>Nâng cấp thủy lợi Lắng Phíu bản Nậm Khao</t>
  </si>
  <si>
    <t>Xã Nậm Khao</t>
  </si>
  <si>
    <t>19-20</t>
  </si>
  <si>
    <t>192a/31.10.2018</t>
  </si>
  <si>
    <t>2819/30.11.2023</t>
  </si>
  <si>
    <t>Các dự án chuyển tiếp</t>
  </si>
  <si>
    <t>Đường giao ra khu sản xuất bản Giẳng xã Mường Tè</t>
  </si>
  <si>
    <t>Các dự án khởi công năm 2025</t>
  </si>
  <si>
    <t>Tu sửa nước sinh hoạt bản Nậm Phìn, xã Nậm Khao</t>
  </si>
  <si>
    <t>Tiểu dự án 1: Hỗ trợ đầu tư cơ sở hạ tầng KTXH tại các huyện nghèo</t>
  </si>
  <si>
    <t>Các dự án chuyển tiếp hoàn thanh 2025</t>
  </si>
  <si>
    <t>Nâng cấp nước sinh hoạt trung tâm xã Mường Tè</t>
  </si>
  <si>
    <t>Hệ thống đường giao thông ra khu sản xuất bản Nậm Hản, Nậm Củm xã Mường Tè</t>
  </si>
  <si>
    <t>256/28.9.2022
201/25.11.2024</t>
  </si>
  <si>
    <t>255/28.9.2022
502/25.11.2024</t>
  </si>
  <si>
    <t>VIII</t>
  </si>
  <si>
    <t>Tiểu dự án 1, dự án 9</t>
  </si>
  <si>
    <t>Sửa chữa, nâng cấp đường giao thông nội bản Lắng Phiếu + Xám Láng xã Nậm Khao</t>
  </si>
  <si>
    <t>09-
09/01/2024</t>
  </si>
  <si>
    <t>Đường giao thông ra khu sản xuất bản Xám Láng, xã Nậm Khao</t>
  </si>
  <si>
    <t>520-
29/10/2024</t>
  </si>
  <si>
    <t>Kiên cố đường ra khu sản xuất tuyến Nhùng Thàng, bản Láng Phiếu, xã Nậm Khao</t>
  </si>
  <si>
    <t>341/29.11.22</t>
  </si>
  <si>
    <t>'518/29.10.2024</t>
  </si>
  <si>
    <t>519-
29/10/2024</t>
  </si>
  <si>
    <t>Nâng cấp, làm mới đường giao thông trục bản, nội bản, rãnh thoát nước các bản xã Mường Tè</t>
  </si>
  <si>
    <t>266-30/9/20222</t>
  </si>
  <si>
    <t>2023-2025</t>
  </si>
  <si>
    <t>341-29/11/2022</t>
  </si>
  <si>
    <t>'2022-2024</t>
  </si>
  <si>
    <t>256-28/9/2022</t>
  </si>
  <si>
    <t>255-28/9/2022</t>
  </si>
  <si>
    <t>Hỗ trợ nhà ở UBND xã Nậm Khao</t>
  </si>
  <si>
    <t>2024-2025</t>
  </si>
  <si>
    <t>Nội dung hỗ trợ đất ở, nhà ở, đất sản xuất</t>
  </si>
  <si>
    <t>Chi tiết phụ lục 04</t>
  </si>
  <si>
    <t>BIỂU TỔNG HỢP KẾ HOẠCH VỐN ĐẦU TƯ CÔNG THÁNG 8
 NĂM 2025 - XÃ MƯỜNG TÈ</t>
  </si>
  <si>
    <t>BÁO CÁO TÌNH HÌNH THỰC HIỆN KẾ HOẠCH VỐN ĐẦU TƯ CÔNG VỐN NGÂN SÁCH ĐỊA PHƯƠNG THÁNG 8 NĂM 2025</t>
  </si>
  <si>
    <t>BÁO CÁO TÌNH HÌNH THỰC HIỆN ĐẦU TƯ CÔNG KẾ HOẠCH VỐN CÁC CHƯƠNG TRÌNH MTQG THÁNG 8 NĂM 2025</t>
  </si>
  <si>
    <t>VII</t>
  </si>
  <si>
    <t>Tiểu dự án 1, dự án 4</t>
  </si>
  <si>
    <t>Đường giao thông nông thôn phục vụ sản xuất bản Pắc Ma, xã Mường Tè, huyện Mường Tè</t>
  </si>
  <si>
    <t>444/29.10.2024</t>
  </si>
  <si>
    <t>(Kèm theo Báo cáo số: 462/BC-UBND ngày 05/9/2025 của UBND xã Mường Tè)</t>
  </si>
  <si>
    <t xml:space="preserve">CHƯƠNG TRÌNH MTQG PHÁT TRIỂN KT-XH VÙNG ĐỒNG BÀO DTTS VÀ MIỀN NÚI </t>
  </si>
  <si>
    <t>DANH MỤC  NGUỒN VỐN SỰ NGHIỆP THỰC HIỆN NHIỆM VỤ NĂM 2025</t>
  </si>
  <si>
    <t>Stt</t>
  </si>
  <si>
    <t>Nội dung thực hiện</t>
  </si>
  <si>
    <t>Địa điểm thực hiện</t>
  </si>
  <si>
    <t>Quy mô thực hiện</t>
  </si>
  <si>
    <t>Kinh phí giao năm 2025</t>
  </si>
  <si>
    <t xml:space="preserve">Kinh phí chuyển ngồn 2024 sang năm 2025 </t>
  </si>
  <si>
    <t>Dự án 1: Giải quyết tình trạng thiếu đất ở, nhà ở, đất sản xuất, nước sinh hoạt</t>
  </si>
  <si>
    <t>Dự án 2: Quy hoạch, sắp xếp, bố trí, ổn định dân cư ở những nơi cần thiết</t>
  </si>
  <si>
    <t>Dự án 3: Phát triển sản xuất nông, lâm nghiệp, phát huy tiềm năng, thế mạnh của các vùng miền để sản xuất hàng hóa theo chuỗi giá trị</t>
  </si>
  <si>
    <t>Tiểu dự án 1: Phát triển kinh tế nông, lâm nghiệp bền vững gắn với bảo vệ rừng và nâng cao thu nhập cho người dân</t>
  </si>
  <si>
    <t xml:space="preserve"> -</t>
  </si>
  <si>
    <t>Hỗ trợ trồng rừng sản xuất và LSNG, trồng rừng phòng hộ (Ha)</t>
  </si>
  <si>
    <t>Trên địa bàn xã</t>
  </si>
  <si>
    <t>145 ha</t>
  </si>
  <si>
    <t>Tiểu dự án 2: Hỗ trợ phát triển sản xuất theo chuỗi giá trị, vùng trồng dược liệu quý, thúc đẩy khởi sự kinh doanh, khởi nghiệp và thu hút đầu tư vùng đồng bào đồng bào DTTS và miền núi</t>
  </si>
  <si>
    <t>*</t>
  </si>
  <si>
    <t>Nội dung 01: Hỗ trợ phát triển sản xuất, đa dạng hóa sinh kế</t>
  </si>
  <si>
    <t>Láng phiếu, xám láng</t>
  </si>
  <si>
    <t>20 hộ</t>
  </si>
  <si>
    <t>Dự án 4 (Tiểu dự án 1): Đầu tư cơ sở hạ tầng thiết yếu, phục vụ sản xuất, đời sống trong vùng đồng bào dân tộc thiểu số và miền núi</t>
  </si>
  <si>
    <t>Duy tu, bảo dưỡng công trình cơ sở hạ tầng trên địa bàn xã, bản đặc biệt khó khăn</t>
  </si>
  <si>
    <t>Nặm Phìn</t>
  </si>
  <si>
    <t>1,8km</t>
  </si>
  <si>
    <t>V</t>
  </si>
  <si>
    <t>Dự án 5: Phát triển giáo dục đào tạo nâng cao chất lượng nguồn nhân lực</t>
  </si>
  <si>
    <t>Tiểu dự án 2: Bồi dưỡng kiến thức dân tộc; đào tạo dự bị đại học, đại học và sau đại học đáp ứng nhu cầu nhân lực cho vùng đồng bào dân tộc thiểu số và miền núi</t>
  </si>
  <si>
    <t>Bồi dưỡng kiến thức dân tộc theo QĐ 771/QĐ-TTg và học tiếng dân tộc</t>
  </si>
  <si>
    <t xml:space="preserve"> 2 Lớp</t>
  </si>
  <si>
    <t xml:space="preserve">Tiểu dự án 3: Dự án phát triển giáo dục nghề nghiệp và giải quyết việc làm cho người vùng DTTS </t>
  </si>
  <si>
    <t>Đào tạo nghề cho lao động nông thôn</t>
  </si>
  <si>
    <t>Bản Bó, Bản Giẳng, Bản Nặm Củm 2</t>
  </si>
  <si>
    <t>3 lớp/105 học viên</t>
  </si>
  <si>
    <t>VI</t>
  </si>
  <si>
    <t>Dự án 6: Bảo tồn, phát huy giá trị văn hóa truyền thống tốt đẹp của các dân tộc thiểu số gắn với phát triển du lịch</t>
  </si>
  <si>
    <t xml:space="preserve"> Cấp trang thiết bị cho nhà văn hoá cộng đồng</t>
  </si>
  <si>
    <t>1 Nhà</t>
  </si>
  <si>
    <t>Chăm soác sức khoẻ nhân dân, nâng cao thể trạng tầm vóc người DTTS, phòng chống suy dinh dưỡng trẻ em</t>
  </si>
  <si>
    <t>Dự án 8: Thực hiện bình đẳng giới và giải quyết những vấn đề cấp thiết đối với phụ nữ và trẻ em</t>
  </si>
  <si>
    <t>Hoạt động truyền thông; xây dựng và nhân rông các mô hình; đảm bảo quyền của phụ nữ và trẻ em; trang bị kiến thức về bình đẳng giới</t>
  </si>
  <si>
    <t>4 hoạt động/5 bản</t>
  </si>
  <si>
    <t>IX</t>
  </si>
  <si>
    <t>Dự án 9: Đầu tư phát triển nhóm DTTS còn nhiều khó khăn và khó khăn đặc thù</t>
  </si>
  <si>
    <t>Tiểu dự án 1: Đầu tư phát triển kinh tế - xã hội các dân tộc còn gặp nhiều khó khăn, dân tộc có khó khăn đặc thù</t>
  </si>
  <si>
    <t>Nội dung 1: Đầu tư xây dựng, nâng cấp, cải tạo cơ sở hạ tầng các thôn tập trung đông đồng bào DTTS có khó khăn đặc thù</t>
  </si>
  <si>
    <t>Nội dung 3: Hỗ trợ bảo tồn, phát huy giá trị văn hóa truyền thống đặc sắc, thông tin và truyền thông nâng cao đời sống tinh thần cho đồng bào</t>
  </si>
  <si>
    <t xml:space="preserve">  -</t>
  </si>
  <si>
    <t>Tiểu dự án 2: Giảm thiểu tình trạng tảo hôn và hôn nhân cận huyết thống trong vùng đồng bào DTTS &amp; MN</t>
  </si>
  <si>
    <t>5 cuộc</t>
  </si>
  <si>
    <t>X</t>
  </si>
  <si>
    <t>Dự án 10: Truyền thông, tuyên truyền, vận động trong vùng đồng bào DTTS&amp;MN. Kiểm tra giám sát đánh giá việc tổ chức thực hiện chương trình</t>
  </si>
  <si>
    <t>Tiểu dự án 1:  (Nội dung số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MTQG phát triển KT-XH vùng đồng bào DTTS &amp;MN giai đoạn 2021-2030</t>
  </si>
  <si>
    <t xml:space="preserve"> Nội dung 1: Biểu dương, tôn vinh điển hình tiên tiến, phát huy vai trò của người có uy tín.</t>
  </si>
  <si>
    <t>Tập huấn, trao đổi kiến thức, nâng cao trình độ năng lực cho người có uy tín và cán bộ không chuyên trách cấp bản</t>
  </si>
  <si>
    <t>2 lớp</t>
  </si>
  <si>
    <t>Nội dung 2: Phổ biến giáo dục pháp luật và tuyên truyền, vận động đồng bào DTTS.</t>
  </si>
  <si>
    <t>5 bản ĐBKK</t>
  </si>
  <si>
    <t xml:space="preserve">Nội dung 3: Truyền thông phục vụ tổ chức triển khai thực hiện đề án tổng thể về Chương trình </t>
  </si>
  <si>
    <t>Tiểu dự án 3: Kiểm tra, giám sát, đánh giá, việc tổ chức thực hiện chương trình</t>
  </si>
  <si>
    <t xml:space="preserve"> 2 Cuộc</t>
  </si>
  <si>
    <t>Tổng số giải ngân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</si>
</sst>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 #,##0_-;_-* &quot;-&quot;_-;_-@_-"/>
    <numFmt numFmtId="43" formatCode="_-* #,##0.00_-;\-* #,##0.00_-;_-* &quot;-&quot;??_-;_-@_-"/>
    <numFmt numFmtId="164" formatCode="_(* #,##0_);_(* \(#,##0\);_(* &quot;-&quot;_);_(@_)"/>
    <numFmt numFmtId="165" formatCode="_(* #,##0.00_);_(* \(#,##0.00\);_(* &quot;-&quot;??_);_(@_)"/>
    <numFmt numFmtId="166" formatCode="_-* #,##0.00\ _₫_-;\-* #,##0.00\ _₫_-;_-* &quot;-&quot;??\ _₫_-;_-@_-"/>
    <numFmt numFmtId="167" formatCode="&quot;$&quot;#,##0;[Red]\-&quot;$&quot;#,##0"/>
    <numFmt numFmtId="168" formatCode="_-&quot;$&quot;* #,##0_-;\-&quot;$&quot;* #,##0_-;_-&quot;$&quot;* &quot;-&quot;_-;_-@_-"/>
    <numFmt numFmtId="169" formatCode="_-&quot;$&quot;* #,##0.00_-;\-&quot;$&quot;* #,##0.00_-;_-&quot;$&quot;* &quot;-&quot;??_-;_-@_-"/>
    <numFmt numFmtId="170" formatCode="\$#,##0\ ;\(\$#,##0\)"/>
    <numFmt numFmtId="171" formatCode="_ &quot;\&quot;* #,##0_ ;_ &quot;\&quot;* \-#,##0_ ;_ &quot;\&quot;* &quot;-&quot;_ ;_ @_ "/>
    <numFmt numFmtId="172" formatCode="_ * #,##0_ ;_ * \-#,##0_ ;_ * &quot;-&quot;_ ;_ @_ "/>
    <numFmt numFmtId="173" formatCode="_ &quot;\&quot;* #,##0.00_ ;_ &quot;\&quot;* \-#,##0.00_ ;_ &quot;\&quot;* &quot;-&quot;??_ ;_ @_ "/>
    <numFmt numFmtId="174" formatCode="_ * #,##0.00_ ;_ * \-#,##0.00_ ;_ * &quot;-&quot;??_ ;_ @_ "/>
    <numFmt numFmtId="175" formatCode="_ * #,##0_)_£_ ;_ * \(#,##0\)_£_ ;_ * &quot;-&quot;_)_£_ ;_ @_ "/>
    <numFmt numFmtId="176" formatCode="0.000"/>
    <numFmt numFmtId="177" formatCode="&quot;\&quot;#,##0.00;[Red]&quot;\&quot;&quot;\&quot;&quot;\&quot;&quot;\&quot;&quot;\&quot;&quot;\&quot;\-#,##0.00"/>
    <numFmt numFmtId="178" formatCode="&quot;\&quot;#,##0;[Red]&quot;\&quot;&quot;\&quot;\-#,##0"/>
    <numFmt numFmtId="179" formatCode="_-* #,##0\ &quot;F&quot;_-;\-* #,##0\ &quot;F&quot;_-;_-* &quot;-&quot;\ &quot;F&quot;_-;_-@_-"/>
    <numFmt numFmtId="180" formatCode="#,##0\ &quot;F&quot;;[Red]\-#,##0\ &quot;F&quot;"/>
    <numFmt numFmtId="181" formatCode="#,##0.00\ &quot;F&quot;;\-#,##0.00\ &quot;F&quot;"/>
    <numFmt numFmtId="182" formatCode="#,##0.00\ &quot;F&quot;;[Red]\-#,##0.00\ &quot;F&quot;"/>
    <numFmt numFmtId="183" formatCode="0.000%"/>
    <numFmt numFmtId="184" formatCode="0.000000000"/>
    <numFmt numFmtId="185" formatCode="&quot;Fr.&quot;\ #,##0.00;&quot;Fr.&quot;\ \-#,##0.00"/>
    <numFmt numFmtId="186" formatCode="&quot;Fr.&quot;\ #,##0.00;[Red]&quot;Fr.&quot;\ \-#,##0.00"/>
    <numFmt numFmtId="187" formatCode="_ &quot;Fr.&quot;\ * #,##0_ ;_ &quot;Fr.&quot;\ * \-#,##0_ ;_ &quot;Fr.&quot;\ * &quot;-&quot;_ ;_ @_ "/>
    <numFmt numFmtId="188" formatCode="_-* #,##0\ &quot;DM&quot;_-;\-* #,##0\ &quot;DM&quot;_-;_-* &quot;-&quot;\ &quot;DM&quot;_-;_-@_-"/>
    <numFmt numFmtId="189" formatCode="_-* #,##0\ _D_M_-;\-* #,##0\ _D_M_-;_-* &quot;-&quot;\ _D_M_-;_-@_-"/>
    <numFmt numFmtId="190" formatCode="_-* #,##0.00\ &quot;DM&quot;_-;\-* #,##0.00\ &quot;DM&quot;_-;_-* &quot;-&quot;??\ &quot;DM&quot;_-;_-@_-"/>
    <numFmt numFmtId="191" formatCode="_-* #,##0.00\ _D_M_-;\-* #,##0.00\ _D_M_-;_-* &quot;-&quot;??\ _D_M_-;_-@_-"/>
    <numFmt numFmtId="192" formatCode="0.00000000000E+00;\?"/>
    <numFmt numFmtId="193" formatCode="_(* #,##0_);_(* \(#,##0\);_(* &quot;-&quot;??_);_(@_)"/>
    <numFmt numFmtId="194" formatCode="_(* #,##0.000_);_(* \(#,##0.000\);_(* &quot;-&quot;??_);_(@_)"/>
    <numFmt numFmtId="195" formatCode="_-* #,##0.000\ _₫_-;\-* #,##0.000\ _₫_-;_-* &quot;-&quot;???\ _₫_-;_-@_-"/>
    <numFmt numFmtId="196" formatCode="0.0"/>
    <numFmt numFmtId="197" formatCode="0.0000"/>
    <numFmt numFmtId="198" formatCode="_(* #,##0.00_);_(* \(#,##0.00\);_(* \-??_);_(@_)"/>
    <numFmt numFmtId="199" formatCode="_(* #,##0.0_);_(* \(#,##0.0\);_(* &quot;-&quot;??_);_(@_)"/>
  </numFmts>
  <fonts count="128">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i/>
      <sz val="12"/>
      <name val="Times New Roman"/>
      <family val="1"/>
    </font>
    <font>
      <b/>
      <i/>
      <sz val="12"/>
      <name val="Times New Roman"/>
      <family val="1"/>
    </font>
    <font>
      <sz val="12"/>
      <name val="Times New Roman"/>
      <family val="1"/>
    </font>
    <font>
      <sz val="10"/>
      <name val="Times New Roman"/>
      <family val="1"/>
    </font>
    <font>
      <sz val="10"/>
      <name val="Arial"/>
      <family val="2"/>
    </font>
    <font>
      <sz val="12"/>
      <name val="±¼¸²Ã¼"/>
      <family val="3"/>
      <charset val="129"/>
    </font>
    <font>
      <sz val="12"/>
      <name val="¹UAAA¼"/>
      <family val="3"/>
      <charset val="129"/>
    </font>
    <font>
      <sz val="12"/>
      <name val="µ¸¿òÃ¼"/>
      <family val="3"/>
      <charset val="129"/>
    </font>
    <font>
      <sz val="12"/>
      <name val=".VnTime"/>
      <family val="2"/>
    </font>
    <font>
      <b/>
      <sz val="12"/>
      <name val="Arial"/>
      <family val="2"/>
    </font>
    <font>
      <b/>
      <sz val="18"/>
      <name val="Arial"/>
      <family val="2"/>
    </font>
    <font>
      <sz val="12"/>
      <name val="Arial"/>
      <family val="2"/>
    </font>
    <font>
      <sz val="13"/>
      <name val=".VnTime"/>
      <family val="2"/>
    </font>
    <font>
      <sz val="14"/>
      <name val="뼻뮝"/>
      <family val="3"/>
    </font>
    <font>
      <sz val="12"/>
      <name val="바탕체"/>
      <family val="3"/>
    </font>
    <font>
      <sz val="12"/>
      <name val="뼻뮝"/>
      <family val="3"/>
    </font>
    <font>
      <sz val="9"/>
      <name val="Arial"/>
      <family val="2"/>
    </font>
    <font>
      <sz val="14"/>
      <name val=".VnTime"/>
      <family val="2"/>
    </font>
    <font>
      <sz val="10"/>
      <name val="굴림체"/>
      <family val="3"/>
    </font>
    <font>
      <sz val="12"/>
      <name val="Courier"/>
      <family val="3"/>
    </font>
    <font>
      <sz val="10"/>
      <name val=" "/>
      <family val="1"/>
      <charset val="136"/>
    </font>
    <font>
      <b/>
      <sz val="10"/>
      <name val="Times New Roman"/>
      <family val="1"/>
    </font>
    <font>
      <sz val="14"/>
      <name val="??"/>
      <family val="3"/>
      <charset val="129"/>
    </font>
    <font>
      <sz val="10"/>
      <name val=".VnTime"/>
      <family val="2"/>
    </font>
    <font>
      <b/>
      <i/>
      <u/>
      <sz val="12"/>
      <name val=".VnTimeH"/>
      <family val="2"/>
    </font>
    <font>
      <sz val="12"/>
      <name val=".VnTime"/>
      <family val="2"/>
    </font>
    <font>
      <sz val="13"/>
      <name val=".VnTime"/>
      <family val="2"/>
    </font>
    <font>
      <b/>
      <sz val="14"/>
      <name val="Times New Roman"/>
      <family val="1"/>
    </font>
    <font>
      <sz val="12"/>
      <name val="????"/>
      <family val="1"/>
      <charset val="136"/>
    </font>
    <font>
      <sz val="14"/>
      <name val="VnTime"/>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1"/>
      <name val="µ¸¿ò"/>
      <charset val="129"/>
    </font>
    <font>
      <b/>
      <sz val="10"/>
      <name val="Helv"/>
    </font>
    <font>
      <sz val="10"/>
      <name val="Arial"/>
      <family val="2"/>
    </font>
    <font>
      <sz val="8"/>
      <name val="Arial"/>
      <family val="2"/>
    </font>
    <font>
      <b/>
      <sz val="12"/>
      <name val="Helv"/>
    </font>
    <font>
      <sz val="10"/>
      <name val="MS Sans Serif"/>
      <family val="2"/>
    </font>
    <font>
      <b/>
      <sz val="11"/>
      <name val="Helv"/>
    </font>
    <font>
      <sz val="11"/>
      <name val="–¾’©"/>
      <family val="1"/>
      <charset val="128"/>
    </font>
    <font>
      <u/>
      <sz val="10"/>
      <color indexed="12"/>
      <name val="Arial"/>
      <family val="2"/>
    </font>
    <font>
      <sz val="11"/>
      <color indexed="32"/>
      <name val="VNI-Times"/>
    </font>
    <font>
      <sz val="10"/>
      <name val=".VnArial"/>
      <family val="2"/>
    </font>
    <font>
      <sz val="14"/>
      <name val="VnTime"/>
      <family val="2"/>
    </font>
    <font>
      <sz val="14"/>
      <name val=".VnArial"/>
      <family val="2"/>
    </font>
    <font>
      <sz val="12"/>
      <name val="바탕체"/>
      <family val="1"/>
      <charset val="129"/>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8"/>
      <name val="Times New Roman"/>
      <family val="1"/>
    </font>
    <font>
      <i/>
      <sz val="12"/>
      <name val="Times New Roman"/>
      <family val="1"/>
      <charset val="163"/>
    </font>
    <font>
      <b/>
      <sz val="12"/>
      <name val="Times New Roman"/>
      <family val="1"/>
      <charset val="163"/>
    </font>
    <font>
      <sz val="10"/>
      <name val="Arial"/>
      <family val="2"/>
      <charset val="1"/>
    </font>
    <font>
      <sz val="12"/>
      <name val="Times New Roman"/>
      <family val="1"/>
    </font>
    <font>
      <b/>
      <i/>
      <sz val="10"/>
      <name val="Times New Roman"/>
      <family val="1"/>
    </font>
    <font>
      <sz val="10"/>
      <color theme="1"/>
      <name val="Times New Roman"/>
      <family val="1"/>
    </font>
    <font>
      <b/>
      <i/>
      <sz val="10"/>
      <color theme="1"/>
      <name val="Times New Roman"/>
      <family val="1"/>
    </font>
    <font>
      <i/>
      <sz val="10"/>
      <color theme="1"/>
      <name val="Times New Roman"/>
      <family val="1"/>
    </font>
    <font>
      <i/>
      <sz val="10"/>
      <name val="Times New Roman"/>
      <family val="1"/>
    </font>
    <font>
      <sz val="11"/>
      <color indexed="8"/>
      <name val="Calibri"/>
      <family val="2"/>
      <charset val="163"/>
    </font>
    <font>
      <b/>
      <sz val="10"/>
      <color theme="1"/>
      <name val="Times New Roman"/>
      <family val="1"/>
    </font>
    <font>
      <b/>
      <i/>
      <sz val="10"/>
      <color rgb="FFFF0000"/>
      <name val="Times New Roman"/>
      <family val="1"/>
    </font>
    <font>
      <b/>
      <sz val="8"/>
      <name val="Times New Roman"/>
      <family val="1"/>
    </font>
    <font>
      <b/>
      <i/>
      <sz val="8"/>
      <name val="Times New Roman"/>
      <family val="1"/>
    </font>
    <font>
      <i/>
      <sz val="8"/>
      <name val="Times New Roman"/>
      <family val="1"/>
    </font>
    <font>
      <sz val="8"/>
      <color theme="1"/>
      <name val="Times New Roman"/>
      <family val="1"/>
    </font>
    <font>
      <b/>
      <sz val="8"/>
      <color theme="1"/>
      <name val="Times New Roman"/>
      <family val="1"/>
    </font>
    <font>
      <b/>
      <i/>
      <sz val="8"/>
      <color theme="1"/>
      <name val="Times New Roman"/>
      <family val="1"/>
    </font>
    <font>
      <b/>
      <sz val="11"/>
      <color theme="1"/>
      <name val="Times New Roman"/>
      <family val="1"/>
    </font>
    <font>
      <sz val="11"/>
      <color theme="1"/>
      <name val="Times New Roman"/>
      <family val="1"/>
    </font>
    <font>
      <i/>
      <sz val="11"/>
      <color theme="1"/>
      <name val="Times New Roman"/>
      <family val="1"/>
    </font>
    <font>
      <b/>
      <i/>
      <sz val="9"/>
      <name val="Times New Roman"/>
      <family val="1"/>
    </font>
    <font>
      <sz val="9"/>
      <name val="Times New Roman"/>
      <family val="1"/>
    </font>
    <font>
      <sz val="10"/>
      <name val="Mangal"/>
      <family val="2"/>
    </font>
    <font>
      <i/>
      <sz val="12"/>
      <color theme="1"/>
      <name val="Times New Roman"/>
      <family val="1"/>
    </font>
    <font>
      <b/>
      <sz val="11"/>
      <name val="Times New Roman"/>
      <family val="1"/>
    </font>
    <font>
      <sz val="11"/>
      <name val="Times New Roman"/>
      <family val="1"/>
    </font>
    <font>
      <b/>
      <i/>
      <sz val="11"/>
      <name val="Times New Roman"/>
      <family val="1"/>
    </font>
    <font>
      <i/>
      <sz val="11"/>
      <name val="Times New Roman"/>
      <family val="1"/>
    </font>
    <font>
      <b/>
      <sz val="9"/>
      <name val="Times New Roman"/>
      <family val="1"/>
    </font>
    <font>
      <i/>
      <sz val="9"/>
      <name val="Times New Roman"/>
      <family val="1"/>
    </font>
    <font>
      <sz val="11"/>
      <name val="TimesNewRomanPSMT"/>
    </font>
    <font>
      <sz val="12"/>
      <color theme="0"/>
      <name val="Times New Roman"/>
      <family val="1"/>
    </font>
    <font>
      <sz val="11"/>
      <color theme="0"/>
      <name val="Times New Roman"/>
      <family val="1"/>
    </font>
    <font>
      <b/>
      <i/>
      <sz val="11"/>
      <color theme="1"/>
      <name val="Times New Roman"/>
      <family val="1"/>
    </font>
    <font>
      <sz val="11"/>
      <color rgb="FFFF0000"/>
      <name val="Times New Roman"/>
      <family val="1"/>
    </font>
    <font>
      <b/>
      <i/>
      <sz val="11"/>
      <name val="TimesNewRomanPSMT"/>
    </font>
    <font>
      <sz val="9"/>
      <color rgb="FFFF0000"/>
      <name val="Times New Roman"/>
      <family val="1"/>
    </font>
    <font>
      <sz val="12"/>
      <color rgb="FFFF0000"/>
      <name val="Times New Roman"/>
      <family val="1"/>
    </font>
    <font>
      <b/>
      <i/>
      <sz val="9"/>
      <color rgb="FFFF0000"/>
      <name val="Times New Roman"/>
      <family val="1"/>
    </font>
    <font>
      <b/>
      <i/>
      <sz val="12"/>
      <color rgb="FFFF0000"/>
      <name val="Times New Roman"/>
      <family val="1"/>
    </font>
    <font>
      <b/>
      <sz val="12"/>
      <color rgb="FFFF0000"/>
      <name val="Times New Roman"/>
      <family val="1"/>
    </font>
    <font>
      <sz val="10"/>
      <color rgb="FFFF0000"/>
      <name val="Times New Roman"/>
      <family val="1"/>
    </font>
    <font>
      <b/>
      <sz val="9"/>
      <color indexed="81"/>
      <name val="Tahoma"/>
      <family val="2"/>
    </font>
    <font>
      <sz val="9"/>
      <color indexed="81"/>
      <name val="Tahoma"/>
      <family val="2"/>
    </font>
    <font>
      <sz val="11"/>
      <name val="Calibri"/>
      <family val="2"/>
      <scheme val="minor"/>
    </font>
    <font>
      <b/>
      <sz val="12"/>
      <color theme="1"/>
      <name val="Times New Roman"/>
      <family val="1"/>
    </font>
    <font>
      <b/>
      <sz val="11"/>
      <color rgb="FFFF0000"/>
      <name val="Times New Roman"/>
      <family val="1"/>
    </font>
    <font>
      <sz val="11"/>
      <color rgb="FFFF0000"/>
      <name val="Calibri"/>
      <family val="2"/>
      <scheme val="minor"/>
    </font>
    <font>
      <b/>
      <sz val="11"/>
      <color theme="1"/>
      <name val="Calibri"/>
      <family val="2"/>
      <scheme val="minor"/>
    </font>
    <font>
      <b/>
      <sz val="11"/>
      <name val="Calibri"/>
      <family val="2"/>
      <scheme val="minor"/>
    </font>
    <font>
      <b/>
      <sz val="11"/>
      <color rgb="FF000000"/>
      <name val="TimesNewRomanPS-BoldMT"/>
    </font>
    <font>
      <b/>
      <sz val="10"/>
      <color rgb="FF7030A0"/>
      <name val="Cambria"/>
      <family val="1"/>
      <scheme val="major"/>
    </font>
    <font>
      <sz val="11"/>
      <color rgb="FF000000"/>
      <name val="TimesNewRomanPS-BoldMT"/>
    </font>
    <font>
      <b/>
      <sz val="10"/>
      <color rgb="FFFF0000"/>
      <name val="Cambria"/>
      <family val="1"/>
      <scheme val="major"/>
    </font>
  </fonts>
  <fills count="31">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auto="1"/>
      </left>
      <right style="thin">
        <color indexed="64"/>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auto="1"/>
      </top>
      <bottom/>
      <diagonal/>
    </border>
    <border>
      <left/>
      <right style="thin">
        <color indexed="64"/>
      </right>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s>
  <cellStyleXfs count="190">
    <xf numFmtId="0" fontId="0" fillId="0" borderId="0"/>
    <xf numFmtId="0" fontId="17" fillId="0" borderId="0" applyNumberFormat="0" applyFill="0" applyBorder="0" applyAlignment="0" applyProtection="0"/>
    <xf numFmtId="177" fontId="13" fillId="0" borderId="0" applyFont="0" applyFill="0" applyBorder="0" applyAlignment="0" applyProtection="0"/>
    <xf numFmtId="0" fontId="31" fillId="0" borderId="0" applyFont="0" applyFill="0" applyBorder="0" applyAlignment="0" applyProtection="0"/>
    <xf numFmtId="178" fontId="13" fillId="0" borderId="0" applyFont="0" applyFill="0" applyBorder="0" applyAlignment="0" applyProtection="0"/>
    <xf numFmtId="40" fontId="31" fillId="0" borderId="0" applyFont="0" applyFill="0" applyBorder="0" applyAlignment="0" applyProtection="0"/>
    <xf numFmtId="38" fontId="31"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167" fontId="28" fillId="0" borderId="0" applyFont="0" applyFill="0" applyBorder="0" applyAlignment="0" applyProtection="0"/>
    <xf numFmtId="0" fontId="11" fillId="0" borderId="0">
      <alignment vertical="center"/>
    </xf>
    <xf numFmtId="0" fontId="13" fillId="0" borderId="0"/>
    <xf numFmtId="0" fontId="13" fillId="0" borderId="0"/>
    <xf numFmtId="1" fontId="38" fillId="0" borderId="1" applyBorder="0" applyAlignment="0">
      <alignment horizontal="center"/>
    </xf>
    <xf numFmtId="0" fontId="39" fillId="2" borderId="0"/>
    <xf numFmtId="9" fontId="40" fillId="0" borderId="0" applyFont="0" applyFill="0" applyBorder="0" applyAlignment="0" applyProtection="0"/>
    <xf numFmtId="0" fontId="41" fillId="2" borderId="0"/>
    <xf numFmtId="0" fontId="58" fillId="3" borderId="0" applyNumberFormat="0" applyBorder="0" applyAlignment="0" applyProtection="0"/>
    <xf numFmtId="0" fontId="58" fillId="4" borderId="0" applyNumberFormat="0" applyBorder="0" applyAlignment="0" applyProtection="0"/>
    <xf numFmtId="0" fontId="58" fillId="5" borderId="0" applyNumberFormat="0" applyBorder="0" applyAlignment="0" applyProtection="0"/>
    <xf numFmtId="0" fontId="58" fillId="6" borderId="0" applyNumberFormat="0" applyBorder="0" applyAlignment="0" applyProtection="0"/>
    <xf numFmtId="0" fontId="58" fillId="7" borderId="0" applyNumberFormat="0" applyBorder="0" applyAlignment="0" applyProtection="0"/>
    <xf numFmtId="0" fontId="58" fillId="8" borderId="0" applyNumberFormat="0" applyBorder="0" applyAlignment="0" applyProtection="0"/>
    <xf numFmtId="0" fontId="42" fillId="2" borderId="0"/>
    <xf numFmtId="0" fontId="43" fillId="0" borderId="0">
      <alignment wrapText="1"/>
    </xf>
    <xf numFmtId="0" fontId="58" fillId="9" borderId="0" applyNumberFormat="0" applyBorder="0" applyAlignment="0" applyProtection="0"/>
    <xf numFmtId="0" fontId="58" fillId="10" borderId="0" applyNumberFormat="0" applyBorder="0" applyAlignment="0" applyProtection="0"/>
    <xf numFmtId="0" fontId="58" fillId="11" borderId="0" applyNumberFormat="0" applyBorder="0" applyAlignment="0" applyProtection="0"/>
    <xf numFmtId="0" fontId="58" fillId="6" borderId="0" applyNumberFormat="0" applyBorder="0" applyAlignment="0" applyProtection="0"/>
    <xf numFmtId="0" fontId="58" fillId="9" borderId="0" applyNumberFormat="0" applyBorder="0" applyAlignment="0" applyProtection="0"/>
    <xf numFmtId="0" fontId="58" fillId="12" borderId="0" applyNumberFormat="0" applyBorder="0" applyAlignment="0" applyProtection="0"/>
    <xf numFmtId="0" fontId="32" fillId="0" borderId="0"/>
    <xf numFmtId="0" fontId="59" fillId="13" borderId="0" applyNumberFormat="0" applyBorder="0" applyAlignment="0" applyProtection="0"/>
    <xf numFmtId="0" fontId="59" fillId="10" borderId="0" applyNumberFormat="0" applyBorder="0" applyAlignment="0" applyProtection="0"/>
    <xf numFmtId="0" fontId="59" fillId="11"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20" borderId="0" applyNumberFormat="0" applyBorder="0" applyAlignment="0" applyProtection="0"/>
    <xf numFmtId="171" fontId="14" fillId="0" borderId="0" applyFont="0" applyFill="0" applyBorder="0" applyAlignment="0" applyProtection="0"/>
    <xf numFmtId="0" fontId="15" fillId="0" borderId="0" applyFont="0" applyFill="0" applyBorder="0" applyAlignment="0" applyProtection="0"/>
    <xf numFmtId="184" fontId="17" fillId="0" borderId="0" applyFont="0" applyFill="0" applyBorder="0" applyAlignment="0" applyProtection="0"/>
    <xf numFmtId="173" fontId="14" fillId="0" borderId="0" applyFont="0" applyFill="0" applyBorder="0" applyAlignment="0" applyProtection="0"/>
    <xf numFmtId="0" fontId="15" fillId="0" borderId="0" applyFont="0" applyFill="0" applyBorder="0" applyAlignment="0" applyProtection="0"/>
    <xf numFmtId="183" fontId="17" fillId="0" borderId="0" applyFont="0" applyFill="0" applyBorder="0" applyAlignment="0" applyProtection="0"/>
    <xf numFmtId="172" fontId="14" fillId="0" borderId="0" applyFont="0" applyFill="0" applyBorder="0" applyAlignment="0" applyProtection="0"/>
    <xf numFmtId="0" fontId="15" fillId="0" borderId="0" applyFont="0" applyFill="0" applyBorder="0" applyAlignment="0" applyProtection="0"/>
    <xf numFmtId="172" fontId="40" fillId="0" borderId="0" applyFont="0" applyFill="0" applyBorder="0" applyAlignment="0" applyProtection="0"/>
    <xf numFmtId="174" fontId="14" fillId="0" borderId="0" applyFont="0" applyFill="0" applyBorder="0" applyAlignment="0" applyProtection="0"/>
    <xf numFmtId="0" fontId="15" fillId="0" borderId="0" applyFont="0" applyFill="0" applyBorder="0" applyAlignment="0" applyProtection="0"/>
    <xf numFmtId="174" fontId="40" fillId="0" borderId="0" applyFont="0" applyFill="0" applyBorder="0" applyAlignment="0" applyProtection="0"/>
    <xf numFmtId="0" fontId="60" fillId="4" borderId="0" applyNumberFormat="0" applyBorder="0" applyAlignment="0" applyProtection="0"/>
    <xf numFmtId="0" fontId="15" fillId="0" borderId="0"/>
    <xf numFmtId="0" fontId="44" fillId="0" borderId="0"/>
    <xf numFmtId="0" fontId="15" fillId="0" borderId="0"/>
    <xf numFmtId="0" fontId="16" fillId="0" borderId="0"/>
    <xf numFmtId="0" fontId="61" fillId="21" borderId="2" applyNumberFormat="0" applyAlignment="0" applyProtection="0"/>
    <xf numFmtId="0" fontId="45" fillId="0" borderId="0"/>
    <xf numFmtId="0" fontId="62" fillId="22" borderId="3" applyNumberFormat="0" applyAlignment="0" applyProtection="0"/>
    <xf numFmtId="3" fontId="13" fillId="0" borderId="0" applyFont="0" applyFill="0" applyBorder="0" applyAlignment="0" applyProtection="0"/>
    <xf numFmtId="170" fontId="13" fillId="0" borderId="0" applyFont="0" applyFill="0" applyBorder="0" applyAlignment="0" applyProtection="0"/>
    <xf numFmtId="176" fontId="17" fillId="0" borderId="4"/>
    <xf numFmtId="0" fontId="13" fillId="0" borderId="0" applyFont="0" applyFill="0" applyBorder="0" applyAlignment="0" applyProtection="0"/>
    <xf numFmtId="189" fontId="46" fillId="0" borderId="0" applyFont="0" applyFill="0" applyBorder="0" applyAlignment="0" applyProtection="0"/>
    <xf numFmtId="191" fontId="46" fillId="0" borderId="0" applyFont="0" applyFill="0" applyBorder="0" applyAlignment="0" applyProtection="0"/>
    <xf numFmtId="3" fontId="34" fillId="0" borderId="0" applyFont="0" applyBorder="0" applyAlignment="0"/>
    <xf numFmtId="0" fontId="63" fillId="0" borderId="0" applyNumberFormat="0" applyFill="0" applyBorder="0" applyAlignment="0" applyProtection="0"/>
    <xf numFmtId="3" fontId="34" fillId="0" borderId="0" applyFont="0" applyBorder="0" applyAlignment="0"/>
    <xf numFmtId="2" fontId="13" fillId="0" borderId="0" applyFont="0" applyFill="0" applyBorder="0" applyAlignment="0" applyProtection="0"/>
    <xf numFmtId="0" fontId="64" fillId="5" borderId="0" applyNumberFormat="0" applyBorder="0" applyAlignment="0" applyProtection="0"/>
    <xf numFmtId="38" fontId="47" fillId="23" borderId="0" applyNumberFormat="0" applyBorder="0" applyAlignment="0" applyProtection="0"/>
    <xf numFmtId="0" fontId="48" fillId="0" borderId="0">
      <alignment horizontal="left"/>
    </xf>
    <xf numFmtId="0" fontId="18" fillId="0" borderId="5" applyNumberFormat="0" applyAlignment="0" applyProtection="0">
      <alignment horizontal="left" vertical="center"/>
    </xf>
    <xf numFmtId="0" fontId="18" fillId="0" borderId="6">
      <alignment horizontal="left" vertical="center"/>
    </xf>
    <xf numFmtId="0" fontId="19" fillId="0" borderId="0" applyNumberFormat="0" applyFill="0" applyBorder="0" applyAlignment="0" applyProtection="0"/>
    <xf numFmtId="0" fontId="18" fillId="0" borderId="0" applyNumberFormat="0" applyFill="0" applyBorder="0" applyAlignment="0" applyProtection="0"/>
    <xf numFmtId="0" fontId="65" fillId="0" borderId="7" applyNumberFormat="0" applyFill="0" applyAlignment="0" applyProtection="0"/>
    <xf numFmtId="0" fontId="65" fillId="0" borderId="0" applyNumberFormat="0" applyFill="0" applyBorder="0" applyAlignment="0" applyProtection="0"/>
    <xf numFmtId="185" fontId="26" fillId="0" borderId="0">
      <protection locked="0"/>
    </xf>
    <xf numFmtId="185" fontId="26" fillId="0" borderId="0">
      <protection locked="0"/>
    </xf>
    <xf numFmtId="0" fontId="66" fillId="8" borderId="2" applyNumberFormat="0" applyAlignment="0" applyProtection="0"/>
    <xf numFmtId="10" fontId="47" fillId="23" borderId="1" applyNumberFormat="0" applyBorder="0" applyAlignment="0" applyProtection="0"/>
    <xf numFmtId="0" fontId="67" fillId="0" borderId="8" applyNumberFormat="0" applyFill="0" applyAlignment="0" applyProtection="0"/>
    <xf numFmtId="38" fontId="49" fillId="0" borderId="0" applyFont="0" applyFill="0" applyBorder="0" applyAlignment="0" applyProtection="0"/>
    <xf numFmtId="40" fontId="49" fillId="0" borderId="0" applyFont="0" applyFill="0" applyBorder="0" applyAlignment="0" applyProtection="0"/>
    <xf numFmtId="0" fontId="50" fillId="0" borderId="9"/>
    <xf numFmtId="186" fontId="26" fillId="0" borderId="0" applyFont="0" applyFill="0" applyBorder="0" applyAlignment="0" applyProtection="0"/>
    <xf numFmtId="187" fontId="26" fillId="0" borderId="0" applyFont="0" applyFill="0" applyBorder="0" applyAlignment="0" applyProtection="0"/>
    <xf numFmtId="0" fontId="20" fillId="0" borderId="0" applyNumberFormat="0" applyFont="0" applyFill="0" applyAlignment="0"/>
    <xf numFmtId="0" fontId="68" fillId="24" borderId="0" applyNumberFormat="0" applyBorder="0" applyAlignment="0" applyProtection="0"/>
    <xf numFmtId="175" fontId="21" fillId="0" borderId="0"/>
    <xf numFmtId="0" fontId="34" fillId="0" borderId="0" applyNumberFormat="0" applyFont="0" applyFill="0" applyBorder="0">
      <alignment vertical="top"/>
      <protection locked="0"/>
    </xf>
    <xf numFmtId="0" fontId="58" fillId="25" borderId="10" applyNumberFormat="0" applyFont="0" applyAlignment="0" applyProtection="0"/>
    <xf numFmtId="43" fontId="51" fillId="0" borderId="0" applyFont="0" applyFill="0" applyBorder="0" applyAlignment="0" applyProtection="0"/>
    <xf numFmtId="41" fontId="51" fillId="0" borderId="0" applyFont="0" applyFill="0" applyBorder="0" applyAlignment="0" applyProtection="0"/>
    <xf numFmtId="0" fontId="21" fillId="0" borderId="0" applyNumberFormat="0" applyFill="0" applyBorder="0" applyAlignment="0" applyProtection="0"/>
    <xf numFmtId="0" fontId="17" fillId="0" borderId="0" applyNumberFormat="0" applyFill="0" applyBorder="0" applyAlignment="0" applyProtection="0"/>
    <xf numFmtId="0" fontId="13" fillId="0" borderId="0" applyFont="0" applyFill="0" applyBorder="0" applyAlignment="0" applyProtection="0"/>
    <xf numFmtId="0" fontId="12" fillId="0" borderId="0"/>
    <xf numFmtId="0" fontId="69" fillId="21" borderId="11" applyNumberFormat="0" applyAlignment="0" applyProtection="0"/>
    <xf numFmtId="10" fontId="46" fillId="0" borderId="0" applyFont="0" applyFill="0" applyBorder="0" applyAlignment="0" applyProtection="0"/>
    <xf numFmtId="0" fontId="17" fillId="0" borderId="0" applyNumberFormat="0" applyFill="0" applyBorder="0" applyAlignment="0" applyProtection="0"/>
    <xf numFmtId="0" fontId="52" fillId="0" borderId="0" applyNumberFormat="0" applyFill="0" applyBorder="0" applyAlignment="0" applyProtection="0">
      <alignment vertical="top"/>
      <protection locked="0"/>
    </xf>
    <xf numFmtId="0" fontId="53" fillId="0" borderId="0"/>
    <xf numFmtId="0" fontId="50" fillId="0" borderId="0"/>
    <xf numFmtId="182" fontId="21" fillId="0" borderId="12">
      <alignment horizontal="right" vertical="center"/>
    </xf>
    <xf numFmtId="192" fontId="54" fillId="0" borderId="12">
      <alignment horizontal="right" vertical="center"/>
    </xf>
    <xf numFmtId="182" fontId="21" fillId="0" borderId="12">
      <alignment horizontal="right" vertical="center"/>
    </xf>
    <xf numFmtId="179" fontId="21" fillId="0" borderId="12">
      <alignment horizontal="center"/>
    </xf>
    <xf numFmtId="0" fontId="21" fillId="0" borderId="0" applyNumberFormat="0" applyFill="0" applyBorder="0" applyAlignment="0" applyProtection="0"/>
    <xf numFmtId="0" fontId="46" fillId="0" borderId="0" applyNumberFormat="0" applyFill="0" applyBorder="0" applyAlignment="0" applyProtection="0"/>
    <xf numFmtId="0" fontId="33" fillId="0" borderId="0">
      <alignment horizontal="center"/>
    </xf>
    <xf numFmtId="0" fontId="70" fillId="0" borderId="0" applyNumberFormat="0" applyFill="0" applyBorder="0" applyAlignment="0" applyProtection="0"/>
    <xf numFmtId="0" fontId="13" fillId="0" borderId="13" applyNumberFormat="0" applyFont="0" applyFill="0" applyAlignment="0" applyProtection="0"/>
    <xf numFmtId="180" fontId="21" fillId="0" borderId="0"/>
    <xf numFmtId="181" fontId="21" fillId="0" borderId="1"/>
    <xf numFmtId="3" fontId="35" fillId="0" borderId="0" applyNumberFormat="0" applyBorder="0" applyAlignment="0" applyProtection="0">
      <alignment horizontal="centerContinuous"/>
      <protection locked="0"/>
    </xf>
    <xf numFmtId="3" fontId="55" fillId="0" borderId="0">
      <protection locked="0"/>
    </xf>
    <xf numFmtId="0" fontId="13" fillId="0" borderId="0"/>
    <xf numFmtId="188" fontId="46" fillId="0" borderId="0" applyFont="0" applyFill="0" applyBorder="0" applyAlignment="0" applyProtection="0"/>
    <xf numFmtId="190" fontId="46" fillId="0" borderId="0" applyFont="0" applyFill="0" applyBorder="0" applyAlignment="0" applyProtection="0"/>
    <xf numFmtId="0" fontId="71" fillId="0" borderId="0" applyNumberFormat="0" applyFill="0" applyBorder="0" applyAlignment="0" applyProtection="0"/>
    <xf numFmtId="0" fontId="56" fillId="0" borderId="0" applyNumberFormat="0" applyFill="0" applyBorder="0" applyAlignment="0" applyProtection="0"/>
    <xf numFmtId="40" fontId="22" fillId="0" borderId="0" applyFont="0" applyFill="0" applyBorder="0" applyAlignment="0" applyProtection="0"/>
    <xf numFmtId="38"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9" fontId="23" fillId="0" borderId="0" applyFont="0" applyFill="0" applyBorder="0" applyAlignment="0" applyProtection="0"/>
    <xf numFmtId="0" fontId="24" fillId="0" borderId="0"/>
    <xf numFmtId="0" fontId="20" fillId="0" borderId="0"/>
    <xf numFmtId="41" fontId="25" fillId="0" borderId="0" applyFont="0" applyFill="0" applyBorder="0" applyAlignment="0" applyProtection="0"/>
    <xf numFmtId="43" fontId="25" fillId="0" borderId="0" applyFont="0" applyFill="0" applyBorder="0" applyAlignment="0" applyProtection="0"/>
    <xf numFmtId="0" fontId="57" fillId="0" borderId="0" applyFont="0" applyFill="0" applyBorder="0" applyAlignment="0" applyProtection="0"/>
    <xf numFmtId="0" fontId="57" fillId="0" borderId="0" applyFont="0" applyFill="0" applyBorder="0" applyAlignment="0" applyProtection="0"/>
    <xf numFmtId="0" fontId="26" fillId="0" borderId="0" applyFont="0" applyFill="0" applyBorder="0" applyAlignment="0" applyProtection="0"/>
    <xf numFmtId="0" fontId="17" fillId="0" borderId="0" applyFont="0" applyFill="0" applyBorder="0" applyAlignment="0" applyProtection="0"/>
    <xf numFmtId="0" fontId="27" fillId="0" borderId="0"/>
    <xf numFmtId="168" fontId="25" fillId="0" borderId="0" applyFont="0" applyFill="0" applyBorder="0" applyAlignment="0" applyProtection="0"/>
    <xf numFmtId="167" fontId="28" fillId="0" borderId="0" applyFont="0" applyFill="0" applyBorder="0" applyAlignment="0" applyProtection="0"/>
    <xf numFmtId="169" fontId="25"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1" fillId="0" borderId="0">
      <alignment vertical="center"/>
    </xf>
    <xf numFmtId="0" fontId="6" fillId="0" borderId="0"/>
    <xf numFmtId="0" fontId="75" fillId="0" borderId="0"/>
    <xf numFmtId="0" fontId="7" fillId="0" borderId="0"/>
    <xf numFmtId="0" fontId="13" fillId="0" borderId="0"/>
    <xf numFmtId="165" fontId="76" fillId="0" borderId="0" applyFont="0" applyFill="0" applyBorder="0" applyAlignment="0" applyProtection="0"/>
    <xf numFmtId="0" fontId="13" fillId="0" borderId="0"/>
    <xf numFmtId="165" fontId="7" fillId="0" borderId="0" applyFont="0" applyFill="0" applyBorder="0" applyAlignment="0" applyProtection="0"/>
    <xf numFmtId="165" fontId="13" fillId="0" borderId="0" applyFont="0" applyFill="0" applyBorder="0" applyAlignment="0" applyProtection="0"/>
    <xf numFmtId="0" fontId="82" fillId="0" borderId="0"/>
    <xf numFmtId="0" fontId="13" fillId="0" borderId="0"/>
    <xf numFmtId="0" fontId="5" fillId="0" borderId="0"/>
    <xf numFmtId="0" fontId="13" fillId="0" borderId="0"/>
    <xf numFmtId="0" fontId="13" fillId="0" borderId="0"/>
    <xf numFmtId="0" fontId="7" fillId="0" borderId="0"/>
    <xf numFmtId="164" fontId="7" fillId="0" borderId="0" applyFont="0" applyFill="0" applyBorder="0" applyAlignment="0" applyProtection="0"/>
    <xf numFmtId="3" fontId="17" fillId="0" borderId="0" applyFont="0" applyBorder="0" applyAlignment="0"/>
    <xf numFmtId="165" fontId="7" fillId="0" borderId="0" applyFont="0" applyFill="0" applyBorder="0" applyAlignment="0" applyProtection="0"/>
    <xf numFmtId="3" fontId="17" fillId="0" borderId="0" applyFont="0" applyBorder="0" applyAlignment="0"/>
    <xf numFmtId="0" fontId="17" fillId="0" borderId="0" applyNumberFormat="0" applyFont="0" applyFill="0" applyBorder="0">
      <alignment vertical="top"/>
      <protection locked="0"/>
    </xf>
    <xf numFmtId="10" fontId="13" fillId="0" borderId="0" applyFont="0" applyFill="0" applyBorder="0" applyAlignment="0" applyProtection="0"/>
    <xf numFmtId="0" fontId="13" fillId="0" borderId="0" applyNumberFormat="0" applyFill="0" applyBorder="0" applyAlignment="0" applyProtection="0"/>
    <xf numFmtId="3" fontId="21" fillId="0" borderId="0" applyNumberFormat="0" applyBorder="0" applyAlignment="0" applyProtection="0">
      <alignment horizontal="centerContinuous"/>
      <protection locked="0"/>
    </xf>
    <xf numFmtId="0" fontId="7" fillId="0" borderId="0"/>
    <xf numFmtId="0" fontId="4" fillId="0" borderId="0"/>
    <xf numFmtId="166" fontId="4" fillId="0" borderId="0" applyFont="0" applyFill="0" applyBorder="0" applyAlignment="0" applyProtection="0"/>
    <xf numFmtId="0" fontId="13" fillId="0" borderId="0"/>
    <xf numFmtId="0" fontId="4" fillId="0" borderId="0"/>
    <xf numFmtId="0" fontId="13" fillId="0" borderId="0"/>
    <xf numFmtId="0" fontId="13" fillId="0" borderId="0"/>
    <xf numFmtId="0" fontId="13" fillId="0" borderId="0"/>
    <xf numFmtId="0" fontId="3" fillId="0" borderId="0"/>
    <xf numFmtId="0" fontId="7" fillId="0" borderId="0"/>
    <xf numFmtId="198" fontId="96" fillId="0" borderId="0" applyFill="0" applyBorder="0" applyAlignment="0" applyProtection="0"/>
    <xf numFmtId="165" fontId="7" fillId="0" borderId="0" applyFont="0" applyFill="0" applyBorder="0" applyAlignment="0" applyProtection="0"/>
    <xf numFmtId="166" fontId="13" fillId="0" borderId="0" applyFont="0" applyFill="0" applyBorder="0" applyAlignment="0" applyProtection="0"/>
    <xf numFmtId="0" fontId="13" fillId="0" borderId="0"/>
    <xf numFmtId="0" fontId="2" fillId="0" borderId="0"/>
    <xf numFmtId="0" fontId="1" fillId="0" borderId="0"/>
    <xf numFmtId="165" fontId="1" fillId="0" borderId="0" applyFont="0" applyFill="0" applyBorder="0" applyAlignment="0" applyProtection="0"/>
    <xf numFmtId="165" fontId="7" fillId="0" borderId="0" applyFont="0" applyFill="0" applyBorder="0" applyAlignment="0" applyProtection="0"/>
    <xf numFmtId="0" fontId="1" fillId="0" borderId="0"/>
    <xf numFmtId="165" fontId="1" fillId="0" borderId="0" applyFont="0" applyFill="0" applyBorder="0" applyAlignment="0" applyProtection="0"/>
  </cellStyleXfs>
  <cellXfs count="675">
    <xf numFmtId="0" fontId="0" fillId="0" borderId="0" xfId="0"/>
    <xf numFmtId="0" fontId="13" fillId="0" borderId="0" xfId="11"/>
    <xf numFmtId="0" fontId="0" fillId="0" borderId="0" xfId="0" applyProtection="1">
      <protection locked="0"/>
    </xf>
    <xf numFmtId="0" fontId="30" fillId="0" borderId="0" xfId="0" applyFont="1" applyAlignment="1">
      <alignment horizontal="center" vertical="center" wrapText="1"/>
    </xf>
    <xf numFmtId="0" fontId="8" fillId="0" borderId="14" xfId="0" applyFont="1" applyBorder="1"/>
    <xf numFmtId="0" fontId="8" fillId="0" borderId="0" xfId="0" applyFont="1"/>
    <xf numFmtId="0" fontId="8" fillId="0" borderId="0" xfId="0" applyFont="1" applyAlignment="1">
      <alignment horizontal="right"/>
    </xf>
    <xf numFmtId="0" fontId="9" fillId="0" borderId="14" xfId="0" applyFont="1" applyBorder="1"/>
    <xf numFmtId="0" fontId="9" fillId="0" borderId="0" xfId="0" applyFont="1"/>
    <xf numFmtId="0" fontId="10" fillId="0" borderId="14" xfId="0" applyFont="1" applyBorder="1"/>
    <xf numFmtId="0" fontId="10" fillId="0" borderId="0" xfId="0" applyFont="1"/>
    <xf numFmtId="0" fontId="8" fillId="0" borderId="14" xfId="0" applyFont="1" applyBorder="1" applyAlignment="1">
      <alignment horizontal="center" vertical="center" wrapText="1"/>
    </xf>
    <xf numFmtId="0" fontId="8" fillId="0" borderId="0" xfId="0" applyFont="1" applyAlignment="1">
      <alignment horizontal="left" vertical="center"/>
    </xf>
    <xf numFmtId="0" fontId="8" fillId="0" borderId="14" xfId="0" applyFont="1" applyBorder="1" applyAlignment="1">
      <alignment horizontal="left" vertical="center" wrapText="1"/>
    </xf>
    <xf numFmtId="0" fontId="9" fillId="0" borderId="14" xfId="0" applyFont="1" applyBorder="1" applyAlignment="1">
      <alignment vertical="center" wrapText="1"/>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7" fillId="0" borderId="14" xfId="0" applyFont="1" applyBorder="1"/>
    <xf numFmtId="0" fontId="7" fillId="0" borderId="14" xfId="0" applyFont="1" applyBorder="1" applyAlignment="1">
      <alignment vertical="center" wrapText="1"/>
    </xf>
    <xf numFmtId="0" fontId="9" fillId="0" borderId="14" xfId="0" applyFont="1" applyBorder="1" applyAlignment="1">
      <alignment horizontal="center" vertical="center" wrapText="1"/>
    </xf>
    <xf numFmtId="0" fontId="30" fillId="0" borderId="17" xfId="0" applyFont="1" applyBorder="1" applyAlignment="1">
      <alignment horizontal="center" vertical="center" wrapText="1"/>
    </xf>
    <xf numFmtId="0" fontId="73" fillId="0" borderId="0" xfId="0" applyFont="1" applyAlignment="1">
      <alignment horizontal="right" vertical="center"/>
    </xf>
    <xf numFmtId="0" fontId="7" fillId="0" borderId="1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9" xfId="0" applyFont="1" applyBorder="1" applyAlignment="1">
      <alignment vertical="center" wrapText="1"/>
    </xf>
    <xf numFmtId="0" fontId="7" fillId="0" borderId="19" xfId="0" applyFont="1" applyBorder="1"/>
    <xf numFmtId="0" fontId="74" fillId="0" borderId="14" xfId="0" applyFont="1" applyBorder="1" applyAlignment="1">
      <alignment horizontal="center" vertical="center" wrapText="1"/>
    </xf>
    <xf numFmtId="0" fontId="74" fillId="0" borderId="14" xfId="0" applyFont="1" applyBorder="1" applyAlignment="1">
      <alignment vertical="center" wrapText="1"/>
    </xf>
    <xf numFmtId="0" fontId="74" fillId="0" borderId="14" xfId="0" applyFont="1" applyBorder="1"/>
    <xf numFmtId="0" fontId="74" fillId="0" borderId="0" xfId="0" applyFont="1"/>
    <xf numFmtId="0" fontId="8" fillId="0" borderId="0" xfId="0" applyFont="1" applyAlignment="1">
      <alignment horizontal="center" vertical="center" wrapText="1"/>
    </xf>
    <xf numFmtId="0" fontId="36" fillId="0" borderId="0" xfId="0" applyFont="1" applyAlignment="1">
      <alignment horizontal="right" vertical="center"/>
    </xf>
    <xf numFmtId="0" fontId="8" fillId="0" borderId="0" xfId="0" applyFont="1" applyAlignment="1">
      <alignment vertical="center" wrapText="1"/>
    </xf>
    <xf numFmtId="0" fontId="30" fillId="0" borderId="1" xfId="0" applyFont="1" applyBorder="1" applyAlignment="1">
      <alignment horizontal="center" vertical="center" wrapText="1"/>
    </xf>
    <xf numFmtId="0" fontId="30" fillId="0" borderId="1" xfId="150" applyFont="1" applyBorder="1" applyAlignment="1">
      <alignment horizontal="center" vertical="center" wrapText="1"/>
    </xf>
    <xf numFmtId="49" fontId="8" fillId="26" borderId="14" xfId="150" applyNumberFormat="1" applyFont="1" applyFill="1" applyBorder="1" applyAlignment="1">
      <alignment horizontal="center" vertical="center" wrapText="1"/>
    </xf>
    <xf numFmtId="1" fontId="8" fillId="26" borderId="14" xfId="151" applyNumberFormat="1" applyFont="1" applyFill="1" applyBorder="1" applyAlignment="1">
      <alignment horizontal="left" vertical="center" wrapText="1"/>
    </xf>
    <xf numFmtId="49" fontId="7" fillId="26" borderId="14" xfId="150" applyNumberFormat="1" applyFill="1" applyBorder="1" applyAlignment="1">
      <alignment horizontal="center" vertical="center" wrapText="1"/>
    </xf>
    <xf numFmtId="1" fontId="7" fillId="26" borderId="14" xfId="151" applyNumberFormat="1" applyFont="1" applyFill="1" applyBorder="1" applyAlignment="1">
      <alignment horizontal="left" vertical="center" wrapText="1"/>
    </xf>
    <xf numFmtId="0" fontId="77" fillId="0" borderId="14" xfId="0" applyFont="1" applyBorder="1" applyAlignment="1">
      <alignment vertical="center" wrapText="1"/>
    </xf>
    <xf numFmtId="193" fontId="78" fillId="0" borderId="14" xfId="152" applyNumberFormat="1" applyFont="1" applyBorder="1" applyAlignment="1">
      <alignment horizontal="center" vertical="center"/>
    </xf>
    <xf numFmtId="0" fontId="12" fillId="26" borderId="14" xfId="0" applyFont="1" applyFill="1" applyBorder="1" applyAlignment="1">
      <alignment horizontal="left" vertical="center" wrapText="1"/>
    </xf>
    <xf numFmtId="1" fontId="77" fillId="0" borderId="14" xfId="151" applyNumberFormat="1" applyFont="1" applyBorder="1" applyAlignment="1">
      <alignment vertical="center" wrapText="1"/>
    </xf>
    <xf numFmtId="0" fontId="79" fillId="0" borderId="14" xfId="0" applyFont="1" applyBorder="1" applyAlignment="1">
      <alignment horizontal="center" vertical="center"/>
    </xf>
    <xf numFmtId="0" fontId="78" fillId="0" borderId="14" xfId="0" applyFont="1" applyBorder="1" applyAlignment="1">
      <alignment horizontal="center" vertical="center"/>
    </xf>
    <xf numFmtId="0" fontId="78" fillId="0" borderId="14" xfId="0" applyFont="1" applyBorder="1" applyAlignment="1">
      <alignment vertical="center"/>
    </xf>
    <xf numFmtId="193" fontId="79" fillId="0" borderId="14" xfId="152" applyNumberFormat="1" applyFont="1" applyBorder="1" applyAlignment="1">
      <alignment horizontal="center" vertical="center"/>
    </xf>
    <xf numFmtId="0" fontId="12" fillId="0" borderId="14" xfId="0" applyFont="1" applyBorder="1"/>
    <xf numFmtId="193" fontId="12" fillId="0" borderId="14" xfId="152" applyNumberFormat="1" applyFont="1" applyBorder="1" applyAlignment="1">
      <alignment horizontal="center" vertical="center"/>
    </xf>
    <xf numFmtId="193" fontId="12" fillId="0" borderId="14" xfId="152" applyNumberFormat="1" applyFont="1" applyFill="1" applyBorder="1" applyAlignment="1">
      <alignment horizontal="center" vertical="center" wrapText="1"/>
    </xf>
    <xf numFmtId="0" fontId="12" fillId="0" borderId="14" xfId="0" applyFont="1" applyBorder="1" applyAlignment="1">
      <alignment horizontal="left" vertical="center" wrapText="1"/>
    </xf>
    <xf numFmtId="193" fontId="12" fillId="0" borderId="14" xfId="155" applyNumberFormat="1" applyFont="1" applyFill="1" applyBorder="1" applyAlignment="1">
      <alignment horizontal="left" vertical="center" wrapText="1"/>
    </xf>
    <xf numFmtId="193" fontId="81" fillId="0" borderId="14" xfId="155" applyNumberFormat="1" applyFont="1" applyFill="1" applyBorder="1" applyAlignment="1">
      <alignment horizontal="left" vertical="center" wrapText="1"/>
    </xf>
    <xf numFmtId="49" fontId="12" fillId="0" borderId="14" xfId="156" applyNumberFormat="1" applyFont="1" applyBorder="1" applyAlignment="1">
      <alignment horizontal="left" vertical="center" wrapText="1"/>
    </xf>
    <xf numFmtId="49" fontId="12" fillId="0" borderId="14" xfId="0" applyNumberFormat="1" applyFont="1" applyBorder="1" applyAlignment="1">
      <alignment horizontal="left" vertical="center" wrapText="1"/>
    </xf>
    <xf numFmtId="1" fontId="12" fillId="0" borderId="14" xfId="151" applyNumberFormat="1" applyFont="1" applyBorder="1" applyAlignment="1">
      <alignment vertical="center" wrapText="1"/>
    </xf>
    <xf numFmtId="0" fontId="81" fillId="0" borderId="14" xfId="0" applyFont="1" applyBorder="1" applyAlignment="1">
      <alignment horizontal="left" vertical="center" wrapText="1"/>
    </xf>
    <xf numFmtId="193" fontId="81" fillId="0" borderId="14" xfId="155" applyNumberFormat="1" applyFont="1" applyFill="1" applyBorder="1" applyAlignment="1">
      <alignment horizontal="center" vertical="center"/>
    </xf>
    <xf numFmtId="0" fontId="77" fillId="0" borderId="14" xfId="0" applyFont="1" applyBorder="1" applyAlignment="1">
      <alignment horizontal="center" vertical="center" wrapText="1"/>
    </xf>
    <xf numFmtId="193" fontId="30" fillId="0" borderId="14" xfId="155" applyNumberFormat="1" applyFont="1" applyFill="1" applyBorder="1" applyAlignment="1">
      <alignment horizontal="center" vertical="center"/>
    </xf>
    <xf numFmtId="193" fontId="12" fillId="0" borderId="14" xfId="155" applyNumberFormat="1" applyFont="1" applyFill="1" applyBorder="1" applyAlignment="1">
      <alignment horizontal="right" vertical="center"/>
    </xf>
    <xf numFmtId="0" fontId="30" fillId="28" borderId="14" xfId="0" applyFont="1" applyFill="1" applyBorder="1" applyAlignment="1">
      <alignment horizontal="left" vertical="center" wrapText="1"/>
    </xf>
    <xf numFmtId="0" fontId="30" fillId="0" borderId="14" xfId="0" applyFont="1" applyBorder="1" applyAlignment="1">
      <alignment horizontal="center" vertical="center" wrapText="1"/>
    </xf>
    <xf numFmtId="0" fontId="30" fillId="0" borderId="14" xfId="0" applyFont="1" applyBorder="1" applyAlignment="1">
      <alignment horizontal="left" vertical="center" wrapText="1"/>
    </xf>
    <xf numFmtId="0" fontId="12" fillId="0" borderId="14" xfId="0" quotePrefix="1" applyFont="1" applyBorder="1" applyAlignment="1">
      <alignment horizontal="center" vertical="center" wrapText="1"/>
    </xf>
    <xf numFmtId="193" fontId="77" fillId="0" borderId="14" xfId="155" applyNumberFormat="1" applyFont="1" applyFill="1" applyBorder="1" applyAlignment="1">
      <alignment horizontal="center" vertical="center"/>
    </xf>
    <xf numFmtId="193" fontId="12" fillId="0" borderId="14" xfId="155" applyNumberFormat="1" applyFont="1" applyBorder="1" applyAlignment="1">
      <alignment vertical="center"/>
    </xf>
    <xf numFmtId="193" fontId="30" fillId="0" borderId="14" xfId="152" applyNumberFormat="1" applyFont="1" applyBorder="1" applyAlignment="1">
      <alignment horizontal="center" vertical="center"/>
    </xf>
    <xf numFmtId="193" fontId="30" fillId="29" borderId="14" xfId="152" applyNumberFormat="1" applyFont="1" applyFill="1" applyBorder="1" applyAlignment="1">
      <alignment horizontal="center" vertical="center"/>
    </xf>
    <xf numFmtId="0" fontId="83" fillId="30" borderId="14" xfId="0" applyFont="1" applyFill="1" applyBorder="1" applyAlignment="1">
      <alignment horizontal="center" vertical="center"/>
    </xf>
    <xf numFmtId="193" fontId="83" fillId="30" borderId="14" xfId="152" applyNumberFormat="1" applyFont="1" applyFill="1" applyBorder="1" applyAlignment="1">
      <alignment horizontal="center" vertical="center"/>
    </xf>
    <xf numFmtId="0" fontId="30" fillId="30" borderId="14" xfId="0" applyFont="1" applyFill="1" applyBorder="1" applyAlignment="1">
      <alignment horizontal="left" vertical="center" wrapText="1"/>
    </xf>
    <xf numFmtId="193" fontId="30" fillId="30" borderId="14" xfId="0" applyNumberFormat="1" applyFont="1" applyFill="1" applyBorder="1" applyAlignment="1">
      <alignment vertical="center"/>
    </xf>
    <xf numFmtId="0" fontId="79" fillId="0" borderId="14" xfId="0" applyFont="1" applyBorder="1" applyAlignment="1">
      <alignment vertical="center"/>
    </xf>
    <xf numFmtId="0" fontId="30" fillId="27" borderId="18" xfId="0" applyFont="1" applyFill="1" applyBorder="1" applyAlignment="1">
      <alignment horizontal="center" vertical="center" wrapText="1"/>
    </xf>
    <xf numFmtId="0" fontId="12" fillId="0" borderId="14" xfId="0" applyFont="1" applyBorder="1" applyAlignment="1">
      <alignment horizontal="center" vertical="center" wrapText="1"/>
    </xf>
    <xf numFmtId="193" fontId="80" fillId="0" borderId="14" xfId="152" applyNumberFormat="1" applyFont="1" applyBorder="1" applyAlignment="1">
      <alignment horizontal="center" vertical="center"/>
    </xf>
    <xf numFmtId="193" fontId="83" fillId="0" borderId="14" xfId="152" applyNumberFormat="1" applyFont="1" applyBorder="1" applyAlignment="1">
      <alignment horizontal="center" vertical="center"/>
    </xf>
    <xf numFmtId="0" fontId="30" fillId="28" borderId="14" xfId="0" applyFont="1" applyFill="1" applyBorder="1" applyAlignment="1">
      <alignment horizontal="center" vertical="center" wrapText="1"/>
    </xf>
    <xf numFmtId="193" fontId="30" fillId="28" borderId="14" xfId="0" applyNumberFormat="1" applyFont="1" applyFill="1" applyBorder="1" applyAlignment="1">
      <alignment horizontal="center" vertical="center" wrapText="1"/>
    </xf>
    <xf numFmtId="0" fontId="30" fillId="0" borderId="14" xfId="0" applyFont="1" applyBorder="1" applyAlignment="1">
      <alignment vertical="center" wrapText="1"/>
    </xf>
    <xf numFmtId="193" fontId="30" fillId="0" borderId="14" xfId="0" applyNumberFormat="1" applyFont="1" applyBorder="1" applyAlignment="1">
      <alignment horizontal="center" vertical="center" wrapText="1"/>
    </xf>
    <xf numFmtId="0" fontId="30" fillId="29" borderId="14" xfId="0" applyFont="1" applyFill="1" applyBorder="1" applyAlignment="1">
      <alignment horizontal="center" vertical="center" wrapText="1"/>
    </xf>
    <xf numFmtId="0" fontId="30" fillId="29" borderId="14" xfId="0" applyFont="1" applyFill="1" applyBorder="1" applyAlignment="1">
      <alignment vertical="center" wrapText="1"/>
    </xf>
    <xf numFmtId="0" fontId="12" fillId="29" borderId="14" xfId="0" applyFont="1" applyFill="1" applyBorder="1"/>
    <xf numFmtId="1" fontId="12" fillId="0" borderId="14" xfId="151" quotePrefix="1" applyNumberFormat="1" applyFont="1" applyBorder="1" applyAlignment="1">
      <alignment vertical="center" wrapText="1"/>
    </xf>
    <xf numFmtId="0" fontId="30" fillId="30" borderId="14" xfId="0" applyFont="1" applyFill="1" applyBorder="1" applyAlignment="1">
      <alignment horizontal="center" vertical="center" wrapText="1"/>
    </xf>
    <xf numFmtId="0" fontId="30" fillId="30" borderId="14" xfId="0" applyFont="1" applyFill="1" applyBorder="1" applyAlignment="1">
      <alignment vertical="center" wrapText="1"/>
    </xf>
    <xf numFmtId="0" fontId="30" fillId="28" borderId="14" xfId="0" applyFont="1" applyFill="1" applyBorder="1" applyAlignment="1">
      <alignment vertical="center" wrapText="1"/>
    </xf>
    <xf numFmtId="193" fontId="30" fillId="28" borderId="14" xfId="0" applyNumberFormat="1" applyFont="1" applyFill="1" applyBorder="1" applyAlignment="1">
      <alignment horizontal="center" vertical="center"/>
    </xf>
    <xf numFmtId="49" fontId="30" fillId="26" borderId="14" xfId="149" applyNumberFormat="1" applyFont="1" applyFill="1" applyBorder="1" applyAlignment="1">
      <alignment horizontal="left" vertical="center" wrapText="1"/>
    </xf>
    <xf numFmtId="193" fontId="7" fillId="0" borderId="0" xfId="152" applyNumberFormat="1" applyFont="1" applyAlignment="1">
      <alignment horizontal="center" vertical="center"/>
    </xf>
    <xf numFmtId="193" fontId="30" fillId="27" borderId="17" xfId="0" applyNumberFormat="1" applyFont="1" applyFill="1" applyBorder="1" applyAlignment="1">
      <alignment horizontal="center" vertical="center" wrapText="1"/>
    </xf>
    <xf numFmtId="193" fontId="77" fillId="0" borderId="14" xfId="152" applyNumberFormat="1" applyFont="1" applyBorder="1" applyAlignment="1">
      <alignment horizontal="center" vertical="center"/>
    </xf>
    <xf numFmtId="193" fontId="30" fillId="28" borderId="14" xfId="152" applyNumberFormat="1" applyFont="1" applyFill="1" applyBorder="1" applyAlignment="1">
      <alignment horizontal="center" vertical="center"/>
    </xf>
    <xf numFmtId="193" fontId="30" fillId="27" borderId="18" xfId="0" applyNumberFormat="1" applyFont="1" applyFill="1" applyBorder="1" applyAlignment="1">
      <alignment horizontal="center" vertical="center" wrapText="1"/>
    </xf>
    <xf numFmtId="193" fontId="12" fillId="0" borderId="14" xfId="152" applyNumberFormat="1" applyFont="1" applyBorder="1" applyAlignment="1">
      <alignment horizontal="center" vertical="center" wrapText="1"/>
    </xf>
    <xf numFmtId="193" fontId="12" fillId="0" borderId="14" xfId="0" applyNumberFormat="1" applyFont="1" applyBorder="1" applyAlignment="1">
      <alignment horizontal="center" vertical="center" wrapText="1"/>
    </xf>
    <xf numFmtId="0" fontId="12" fillId="0" borderId="19" xfId="0" quotePrefix="1" applyFont="1" applyBorder="1" applyAlignment="1">
      <alignment horizontal="center" vertical="center" wrapText="1"/>
    </xf>
    <xf numFmtId="1" fontId="12" fillId="0" borderId="19" xfId="151" quotePrefix="1" applyNumberFormat="1" applyFont="1" applyBorder="1" applyAlignment="1">
      <alignment vertical="center" wrapText="1"/>
    </xf>
    <xf numFmtId="0" fontId="30" fillId="0" borderId="19" xfId="0" applyFont="1" applyBorder="1" applyAlignment="1">
      <alignment horizontal="center" vertical="center" wrapText="1"/>
    </xf>
    <xf numFmtId="193" fontId="78" fillId="0" borderId="19" xfId="152" applyNumberFormat="1" applyFont="1" applyBorder="1" applyAlignment="1">
      <alignment horizontal="center" vertical="center"/>
    </xf>
    <xf numFmtId="193" fontId="12" fillId="0" borderId="19" xfId="0" applyNumberFormat="1" applyFont="1" applyBorder="1" applyAlignment="1">
      <alignment horizontal="center" vertical="center" wrapText="1"/>
    </xf>
    <xf numFmtId="0" fontId="30" fillId="0" borderId="0" xfId="0" applyFont="1" applyAlignment="1">
      <alignment horizontal="left" vertical="center"/>
    </xf>
    <xf numFmtId="0" fontId="12" fillId="0" borderId="0" xfId="0" applyFont="1" applyAlignment="1">
      <alignment horizontal="right" vertical="center" wrapText="1"/>
    </xf>
    <xf numFmtId="0" fontId="12" fillId="0" borderId="0" xfId="0" applyFont="1"/>
    <xf numFmtId="0" fontId="30" fillId="0" borderId="0" xfId="0" applyFont="1" applyAlignment="1">
      <alignment horizontal="right" vertical="center"/>
    </xf>
    <xf numFmtId="0" fontId="12" fillId="0" borderId="0" xfId="0" applyFont="1" applyAlignment="1">
      <alignment horizontal="center" vertical="center" wrapText="1"/>
    </xf>
    <xf numFmtId="0" fontId="12" fillId="0" borderId="0" xfId="0" applyFont="1" applyAlignment="1">
      <alignment vertical="center" wrapText="1"/>
    </xf>
    <xf numFmtId="0" fontId="77" fillId="0" borderId="0" xfId="0" applyFont="1" applyAlignment="1">
      <alignment horizontal="right" vertical="center"/>
    </xf>
    <xf numFmtId="0" fontId="72" fillId="29" borderId="14" xfId="0" applyFont="1" applyFill="1" applyBorder="1"/>
    <xf numFmtId="0" fontId="72" fillId="0" borderId="14" xfId="0" applyFont="1" applyBorder="1"/>
    <xf numFmtId="0" fontId="72" fillId="0" borderId="14" xfId="0" applyFont="1" applyBorder="1" applyAlignment="1">
      <alignment horizontal="center" vertical="center" wrapText="1"/>
    </xf>
    <xf numFmtId="0" fontId="72" fillId="30" borderId="14" xfId="0" applyFont="1" applyFill="1" applyBorder="1"/>
    <xf numFmtId="0" fontId="72" fillId="28" borderId="14" xfId="0" applyFont="1" applyFill="1" applyBorder="1"/>
    <xf numFmtId="0" fontId="85" fillId="0" borderId="14" xfId="0" applyFont="1" applyBorder="1"/>
    <xf numFmtId="0" fontId="72" fillId="26" borderId="14" xfId="0" applyFont="1" applyFill="1" applyBorder="1" applyAlignment="1">
      <alignment horizontal="center" vertical="center" wrapText="1"/>
    </xf>
    <xf numFmtId="1" fontId="72" fillId="0" borderId="14" xfId="151" applyNumberFormat="1" applyFont="1" applyBorder="1" applyAlignment="1">
      <alignment horizontal="center" vertical="center" wrapText="1"/>
    </xf>
    <xf numFmtId="0" fontId="86" fillId="0" borderId="14" xfId="0" applyFont="1" applyBorder="1" applyAlignment="1">
      <alignment vertical="center" wrapText="1"/>
    </xf>
    <xf numFmtId="1" fontId="86" fillId="0" borderId="14" xfId="151" applyNumberFormat="1" applyFont="1" applyBorder="1" applyAlignment="1">
      <alignment vertical="center" wrapText="1"/>
    </xf>
    <xf numFmtId="0" fontId="72" fillId="0" borderId="14" xfId="153" applyFont="1" applyBorder="1" applyAlignment="1">
      <alignment horizontal="center" vertical="center" wrapText="1"/>
    </xf>
    <xf numFmtId="1" fontId="85" fillId="0" borderId="14" xfId="151" applyNumberFormat="1" applyFont="1" applyBorder="1" applyAlignment="1">
      <alignment horizontal="center" vertical="center" wrapText="1"/>
    </xf>
    <xf numFmtId="0" fontId="72" fillId="0" borderId="14" xfId="153" quotePrefix="1" applyFont="1" applyBorder="1" applyAlignment="1">
      <alignment horizontal="center" vertical="center" wrapText="1"/>
    </xf>
    <xf numFmtId="193" fontId="87" fillId="0" borderId="14" xfId="155" applyNumberFormat="1" applyFont="1" applyFill="1" applyBorder="1" applyAlignment="1">
      <alignment horizontal="left" vertical="center" wrapText="1"/>
    </xf>
    <xf numFmtId="0" fontId="87" fillId="0" borderId="14" xfId="0" applyFont="1" applyBorder="1" applyAlignment="1">
      <alignment horizontal="center" vertical="center" wrapText="1"/>
    </xf>
    <xf numFmtId="49" fontId="72" fillId="0" borderId="14" xfId="0" applyNumberFormat="1" applyFont="1" applyBorder="1" applyAlignment="1">
      <alignment horizontal="center" vertical="center" wrapText="1"/>
    </xf>
    <xf numFmtId="49" fontId="72" fillId="0" borderId="14" xfId="156" applyNumberFormat="1" applyFont="1" applyBorder="1" applyAlignment="1">
      <alignment horizontal="center" vertical="center" wrapText="1"/>
    </xf>
    <xf numFmtId="0" fontId="87" fillId="0" borderId="14" xfId="153" applyFont="1" applyBorder="1" applyAlignment="1">
      <alignment horizontal="center" vertical="center" wrapText="1"/>
    </xf>
    <xf numFmtId="1" fontId="87" fillId="0" borderId="14" xfId="151" applyNumberFormat="1" applyFont="1" applyBorder="1" applyAlignment="1">
      <alignment horizontal="center" vertical="center" wrapText="1"/>
    </xf>
    <xf numFmtId="3" fontId="72" fillId="0" borderId="14" xfId="0" quotePrefix="1" applyNumberFormat="1" applyFont="1" applyBorder="1" applyAlignment="1">
      <alignment horizontal="center" vertical="center" wrapText="1"/>
    </xf>
    <xf numFmtId="0" fontId="85" fillId="30" borderId="14" xfId="0" applyFont="1" applyFill="1" applyBorder="1" applyAlignment="1">
      <alignment horizontal="left" vertical="center" wrapText="1"/>
    </xf>
    <xf numFmtId="1" fontId="86" fillId="0" borderId="14" xfId="151" applyNumberFormat="1" applyFont="1" applyBorder="1" applyAlignment="1">
      <alignment horizontal="center" vertical="center" wrapText="1"/>
    </xf>
    <xf numFmtId="0" fontId="87" fillId="0" borderId="14" xfId="0" applyFont="1" applyBorder="1" applyAlignment="1">
      <alignment horizontal="left" vertical="center" wrapText="1"/>
    </xf>
    <xf numFmtId="193" fontId="87" fillId="0" borderId="14" xfId="155" applyNumberFormat="1" applyFont="1" applyFill="1" applyBorder="1" applyAlignment="1">
      <alignment horizontal="center" vertical="center"/>
    </xf>
    <xf numFmtId="0" fontId="86" fillId="0" borderId="14" xfId="153" applyFont="1" applyBorder="1" applyAlignment="1">
      <alignment horizontal="center" vertical="center" wrapText="1"/>
    </xf>
    <xf numFmtId="0" fontId="86" fillId="0" borderId="14" xfId="153" quotePrefix="1" applyFont="1" applyBorder="1" applyAlignment="1">
      <alignment horizontal="center" vertical="center" wrapText="1"/>
    </xf>
    <xf numFmtId="0" fontId="86" fillId="0" borderId="14" xfId="0" applyFont="1" applyBorder="1" applyAlignment="1">
      <alignment horizontal="center" vertical="center" wrapText="1"/>
    </xf>
    <xf numFmtId="0" fontId="85" fillId="0" borderId="14" xfId="0" applyFont="1" applyBorder="1" applyAlignment="1">
      <alignment horizontal="left" vertical="center" wrapText="1"/>
    </xf>
    <xf numFmtId="0" fontId="7" fillId="0" borderId="0" xfId="0" applyFont="1" applyAlignment="1">
      <alignment horizontal="right" vertical="center" wrapText="1"/>
    </xf>
    <xf numFmtId="0" fontId="72" fillId="0" borderId="14" xfId="0" applyFont="1" applyBorder="1" applyAlignment="1">
      <alignment horizontal="center" vertical="center"/>
    </xf>
    <xf numFmtId="195" fontId="30" fillId="0" borderId="0" xfId="0" applyNumberFormat="1" applyFont="1" applyAlignment="1">
      <alignment horizontal="center" vertical="center" wrapText="1"/>
    </xf>
    <xf numFmtId="0" fontId="85" fillId="0" borderId="14" xfId="0" applyFont="1" applyBorder="1" applyAlignment="1">
      <alignment horizontal="center" vertical="center" wrapText="1"/>
    </xf>
    <xf numFmtId="0" fontId="88" fillId="0" borderId="14" xfId="0" applyFont="1" applyBorder="1" applyAlignment="1">
      <alignment vertical="center"/>
    </xf>
    <xf numFmtId="0" fontId="88" fillId="30" borderId="14" xfId="0" applyFont="1" applyFill="1" applyBorder="1" applyAlignment="1">
      <alignment vertical="center"/>
    </xf>
    <xf numFmtId="0" fontId="89" fillId="30" borderId="14" xfId="0" applyFont="1" applyFill="1" applyBorder="1" applyAlignment="1">
      <alignment vertical="center"/>
    </xf>
    <xf numFmtId="0" fontId="90" fillId="0" borderId="14" xfId="0" applyFont="1" applyBorder="1" applyAlignment="1">
      <alignment vertical="center"/>
    </xf>
    <xf numFmtId="0" fontId="72" fillId="0" borderId="19" xfId="153" applyFont="1" applyBorder="1" applyAlignment="1">
      <alignment horizontal="center" vertical="center" wrapText="1"/>
    </xf>
    <xf numFmtId="0" fontId="85" fillId="0" borderId="19" xfId="0" applyFont="1" applyBorder="1" applyAlignment="1">
      <alignment horizontal="center" vertical="center" wrapText="1"/>
    </xf>
    <xf numFmtId="0" fontId="72" fillId="0" borderId="19" xfId="0" applyFont="1" applyBorder="1" applyAlignment="1">
      <alignment horizontal="center" vertical="center" wrapText="1"/>
    </xf>
    <xf numFmtId="0" fontId="72" fillId="0" borderId="19" xfId="153" quotePrefix="1" applyFont="1" applyBorder="1" applyAlignment="1">
      <alignment horizontal="center" vertical="center" wrapText="1"/>
    </xf>
    <xf numFmtId="193" fontId="84" fillId="0" borderId="14" xfId="152" applyNumberFormat="1" applyFont="1" applyBorder="1" applyAlignment="1">
      <alignment horizontal="center" vertical="center"/>
    </xf>
    <xf numFmtId="193" fontId="30" fillId="0" borderId="0" xfId="0" applyNumberFormat="1" applyFont="1" applyAlignment="1">
      <alignment horizontal="center" vertical="center" wrapText="1"/>
    </xf>
    <xf numFmtId="194" fontId="30" fillId="0" borderId="0" xfId="0" applyNumberFormat="1" applyFont="1" applyAlignment="1">
      <alignment horizontal="center" vertical="center" wrapText="1"/>
    </xf>
    <xf numFmtId="0" fontId="7" fillId="0" borderId="0" xfId="161"/>
    <xf numFmtId="0" fontId="91" fillId="26" borderId="0" xfId="161" applyFont="1" applyFill="1" applyAlignment="1">
      <alignment horizontal="left" vertical="center" wrapText="1"/>
    </xf>
    <xf numFmtId="0" fontId="91" fillId="26" borderId="1" xfId="161" applyFont="1" applyFill="1" applyBorder="1" applyAlignment="1">
      <alignment horizontal="center" vertical="center" wrapText="1"/>
    </xf>
    <xf numFmtId="0" fontId="92" fillId="26" borderId="14" xfId="161" applyFont="1" applyFill="1" applyBorder="1" applyAlignment="1">
      <alignment horizontal="center" vertical="center" wrapText="1"/>
    </xf>
    <xf numFmtId="0" fontId="92" fillId="26" borderId="14" xfId="161" applyFont="1" applyFill="1" applyBorder="1" applyAlignment="1">
      <alignment vertical="center" wrapText="1"/>
    </xf>
    <xf numFmtId="0" fontId="92" fillId="26" borderId="19" xfId="161" applyFont="1" applyFill="1" applyBorder="1" applyAlignment="1">
      <alignment horizontal="center" vertical="center" wrapText="1"/>
    </xf>
    <xf numFmtId="0" fontId="92" fillId="26" borderId="19" xfId="161" applyFont="1" applyFill="1" applyBorder="1" applyAlignment="1">
      <alignment vertical="center" wrapText="1"/>
    </xf>
    <xf numFmtId="0" fontId="7" fillId="0" borderId="0" xfId="170"/>
    <xf numFmtId="0" fontId="91" fillId="0" borderId="0" xfId="170" applyFont="1" applyAlignment="1">
      <alignment horizontal="left" vertical="center" wrapText="1"/>
    </xf>
    <xf numFmtId="0" fontId="91" fillId="0" borderId="1" xfId="170" applyFont="1" applyBorder="1" applyAlignment="1">
      <alignment horizontal="center" vertical="center" wrapText="1"/>
    </xf>
    <xf numFmtId="0" fontId="91" fillId="0" borderId="1" xfId="170" applyFont="1" applyBorder="1" applyAlignment="1">
      <alignment horizontal="center" vertical="center"/>
    </xf>
    <xf numFmtId="0" fontId="91" fillId="0" borderId="14" xfId="170" applyFont="1" applyBorder="1" applyAlignment="1">
      <alignment vertical="center" wrapText="1"/>
    </xf>
    <xf numFmtId="0" fontId="92" fillId="0" borderId="14" xfId="170" applyFont="1" applyBorder="1" applyAlignment="1">
      <alignment horizontal="center" vertical="center" wrapText="1"/>
    </xf>
    <xf numFmtId="0" fontId="92" fillId="0" borderId="14" xfId="170" applyFont="1" applyBorder="1" applyAlignment="1">
      <alignment vertical="center" wrapText="1"/>
    </xf>
    <xf numFmtId="0" fontId="92" fillId="0" borderId="19" xfId="170" applyFont="1" applyBorder="1" applyAlignment="1">
      <alignment horizontal="center" vertical="center" wrapText="1"/>
    </xf>
    <xf numFmtId="0" fontId="92" fillId="0" borderId="19" xfId="170" applyFont="1" applyBorder="1" applyAlignment="1">
      <alignment vertical="center" wrapText="1"/>
    </xf>
    <xf numFmtId="193" fontId="7" fillId="0" borderId="0" xfId="0" applyNumberFormat="1" applyFont="1"/>
    <xf numFmtId="0" fontId="91" fillId="0" borderId="16" xfId="170" applyFont="1" applyBorder="1" applyAlignment="1">
      <alignment horizontal="center" vertical="center" wrapText="1"/>
    </xf>
    <xf numFmtId="0" fontId="91" fillId="0" borderId="16" xfId="170" applyFont="1" applyBorder="1" applyAlignment="1">
      <alignment horizontal="justify" vertical="center" wrapText="1"/>
    </xf>
    <xf numFmtId="0" fontId="91" fillId="0" borderId="16" xfId="170" applyFont="1" applyBorder="1" applyAlignment="1">
      <alignment horizontal="center" vertical="center"/>
    </xf>
    <xf numFmtId="0" fontId="91" fillId="0" borderId="16" xfId="170" applyFont="1" applyBorder="1" applyAlignment="1">
      <alignment vertical="center" wrapText="1"/>
    </xf>
    <xf numFmtId="196" fontId="30" fillId="0" borderId="0" xfId="0" applyNumberFormat="1" applyFont="1" applyAlignment="1">
      <alignment horizontal="center" vertical="center" wrapText="1"/>
    </xf>
    <xf numFmtId="196" fontId="9" fillId="0" borderId="0" xfId="0" applyNumberFormat="1" applyFont="1"/>
    <xf numFmtId="196" fontId="8" fillId="0" borderId="0" xfId="0" applyNumberFormat="1" applyFont="1"/>
    <xf numFmtId="196" fontId="10" fillId="0" borderId="0" xfId="0" applyNumberFormat="1" applyFont="1"/>
    <xf numFmtId="196" fontId="7" fillId="0" borderId="0" xfId="0" applyNumberFormat="1" applyFont="1"/>
    <xf numFmtId="0" fontId="91" fillId="0" borderId="14" xfId="170" applyFont="1" applyBorder="1" applyAlignment="1">
      <alignment horizontal="center" vertical="center" wrapText="1"/>
    </xf>
    <xf numFmtId="0" fontId="92" fillId="0" borderId="14" xfId="170" applyFont="1" applyBorder="1" applyAlignment="1">
      <alignment horizontal="left" vertical="center" wrapText="1"/>
    </xf>
    <xf numFmtId="0" fontId="91" fillId="0" borderId="14" xfId="170" applyFont="1" applyBorder="1" applyAlignment="1">
      <alignment horizontal="left" vertical="center" wrapText="1"/>
    </xf>
    <xf numFmtId="0" fontId="91" fillId="26" borderId="18" xfId="161" applyFont="1" applyFill="1" applyBorder="1" applyAlignment="1">
      <alignment horizontal="center" vertical="center" wrapText="1"/>
    </xf>
    <xf numFmtId="0" fontId="91" fillId="26" borderId="18" xfId="161" applyFont="1" applyFill="1" applyBorder="1" applyAlignment="1">
      <alignment horizontal="left" vertical="center" wrapText="1"/>
    </xf>
    <xf numFmtId="0" fontId="92" fillId="26" borderId="14" xfId="161" applyFont="1" applyFill="1" applyBorder="1" applyAlignment="1">
      <alignment horizontal="left" vertical="center" wrapText="1"/>
    </xf>
    <xf numFmtId="0" fontId="91" fillId="26" borderId="14" xfId="161" applyFont="1" applyFill="1" applyBorder="1" applyAlignment="1">
      <alignment horizontal="center" vertical="center" wrapText="1"/>
    </xf>
    <xf numFmtId="0" fontId="91" fillId="26" borderId="14" xfId="161" applyFont="1" applyFill="1" applyBorder="1" applyAlignment="1">
      <alignment horizontal="left" vertical="center" wrapText="1"/>
    </xf>
    <xf numFmtId="0" fontId="94" fillId="0" borderId="19" xfId="0" applyFont="1" applyBorder="1" applyAlignment="1">
      <alignment vertical="center" wrapText="1"/>
    </xf>
    <xf numFmtId="193" fontId="77" fillId="0" borderId="14" xfId="0" applyNumberFormat="1" applyFont="1" applyBorder="1" applyAlignment="1">
      <alignment horizontal="center" vertical="center" wrapText="1"/>
    </xf>
    <xf numFmtId="196" fontId="7" fillId="0" borderId="0" xfId="0" applyNumberFormat="1" applyFont="1" applyAlignment="1">
      <alignment horizontal="center" vertical="center"/>
    </xf>
    <xf numFmtId="193" fontId="8" fillId="0" borderId="0" xfId="0" applyNumberFormat="1" applyFont="1"/>
    <xf numFmtId="193" fontId="8" fillId="0" borderId="0" xfId="0" applyNumberFormat="1" applyFont="1" applyAlignment="1">
      <alignment horizontal="center" vertical="center" wrapText="1"/>
    </xf>
    <xf numFmtId="0" fontId="7" fillId="26" borderId="0" xfId="0" applyFont="1" applyFill="1"/>
    <xf numFmtId="0" fontId="7" fillId="26" borderId="0" xfId="0" applyFont="1" applyFill="1" applyAlignment="1">
      <alignment vertical="center" wrapText="1"/>
    </xf>
    <xf numFmtId="193" fontId="7" fillId="26" borderId="0" xfId="0" applyNumberFormat="1" applyFont="1" applyFill="1"/>
    <xf numFmtId="0" fontId="8" fillId="26" borderId="0" xfId="0" applyFont="1" applyFill="1" applyAlignment="1">
      <alignment horizontal="left" vertical="center"/>
    </xf>
    <xf numFmtId="0" fontId="7" fillId="26" borderId="0" xfId="0" applyFont="1" applyFill="1" applyAlignment="1">
      <alignment horizontal="center" vertical="center" wrapText="1"/>
    </xf>
    <xf numFmtId="165" fontId="7" fillId="0" borderId="0" xfId="152" applyFont="1"/>
    <xf numFmtId="193" fontId="7" fillId="0" borderId="0" xfId="152" applyNumberFormat="1" applyFont="1"/>
    <xf numFmtId="165" fontId="8" fillId="0" borderId="0" xfId="152" applyFont="1"/>
    <xf numFmtId="165" fontId="8" fillId="0" borderId="0" xfId="152" applyFont="1" applyAlignment="1">
      <alignment horizontal="center" vertical="center"/>
    </xf>
    <xf numFmtId="193" fontId="30" fillId="28" borderId="14" xfId="152" applyNumberFormat="1" applyFont="1" applyFill="1" applyBorder="1" applyAlignment="1">
      <alignment horizontal="center" vertical="center" wrapText="1"/>
    </xf>
    <xf numFmtId="193" fontId="8" fillId="0" borderId="0" xfId="152" applyNumberFormat="1" applyFont="1" applyAlignment="1">
      <alignment horizontal="center" vertical="center"/>
    </xf>
    <xf numFmtId="196" fontId="8" fillId="0" borderId="0" xfId="0" applyNumberFormat="1" applyFont="1" applyAlignment="1">
      <alignment horizontal="center" vertical="center" wrapText="1"/>
    </xf>
    <xf numFmtId="196" fontId="12" fillId="0" borderId="0" xfId="0" applyNumberFormat="1" applyFont="1" applyAlignment="1">
      <alignment horizontal="center" vertical="center" wrapText="1"/>
    </xf>
    <xf numFmtId="176" fontId="8" fillId="0" borderId="0" xfId="0" applyNumberFormat="1" applyFont="1" applyAlignment="1">
      <alignment horizontal="center" vertical="center" wrapText="1"/>
    </xf>
    <xf numFmtId="193" fontId="10" fillId="0" borderId="0" xfId="152" applyNumberFormat="1" applyFont="1" applyAlignment="1">
      <alignment horizontal="center" vertical="center"/>
    </xf>
    <xf numFmtId="197" fontId="7" fillId="0" borderId="0" xfId="0" applyNumberFormat="1" applyFont="1" applyAlignment="1">
      <alignment horizontal="center" vertical="center" wrapText="1"/>
    </xf>
    <xf numFmtId="0" fontId="9" fillId="26" borderId="24" xfId="0" applyFont="1" applyFill="1" applyBorder="1" applyAlignment="1">
      <alignment vertical="center"/>
    </xf>
    <xf numFmtId="0" fontId="10" fillId="0" borderId="0" xfId="0" applyFont="1" applyAlignment="1">
      <alignment vertical="center" wrapText="1"/>
    </xf>
    <xf numFmtId="196" fontId="7" fillId="0" borderId="0" xfId="0" applyNumberFormat="1" applyFont="1" applyAlignment="1">
      <alignment horizontal="left" vertical="center"/>
    </xf>
    <xf numFmtId="193" fontId="12" fillId="26" borderId="25" xfId="180" applyNumberFormat="1" applyFont="1" applyFill="1" applyBorder="1" applyAlignment="1">
      <alignment horizontal="right" vertical="center" wrapText="1"/>
    </xf>
    <xf numFmtId="197" fontId="7" fillId="0" borderId="0" xfId="0" applyNumberFormat="1"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193" fontId="12" fillId="26" borderId="0" xfId="180" applyNumberFormat="1" applyFont="1" applyFill="1" applyBorder="1" applyAlignment="1">
      <alignment horizontal="right" vertical="center" wrapText="1"/>
    </xf>
    <xf numFmtId="0" fontId="10" fillId="0" borderId="30" xfId="0" applyFont="1" applyBorder="1" applyAlignment="1">
      <alignment vertical="center" wrapText="1"/>
    </xf>
    <xf numFmtId="196" fontId="8" fillId="0" borderId="0" xfId="0" applyNumberFormat="1" applyFont="1" applyAlignment="1">
      <alignment horizontal="center" vertical="center"/>
    </xf>
    <xf numFmtId="165" fontId="30" fillId="0" borderId="31" xfId="152" applyFont="1" applyFill="1" applyBorder="1" applyAlignment="1">
      <alignment vertical="center"/>
    </xf>
    <xf numFmtId="193" fontId="95" fillId="0" borderId="14" xfId="152" quotePrefix="1" applyNumberFormat="1" applyFont="1" applyFill="1" applyBorder="1" applyAlignment="1">
      <alignment horizontal="center" vertical="center" wrapText="1"/>
    </xf>
    <xf numFmtId="193" fontId="30" fillId="26" borderId="0" xfId="180" applyNumberFormat="1" applyFont="1" applyFill="1" applyBorder="1" applyAlignment="1">
      <alignment horizontal="right" vertical="center" wrapText="1"/>
    </xf>
    <xf numFmtId="1" fontId="97" fillId="0" borderId="0" xfId="0" applyNumberFormat="1" applyFont="1" applyAlignment="1">
      <alignment horizontal="center" vertical="center" wrapText="1"/>
    </xf>
    <xf numFmtId="1" fontId="97" fillId="0" borderId="0" xfId="0" applyNumberFormat="1" applyFont="1" applyAlignment="1">
      <alignment horizontal="center" vertical="center"/>
    </xf>
    <xf numFmtId="0" fontId="92" fillId="0" borderId="32" xfId="0" applyFont="1" applyBorder="1" applyAlignment="1">
      <alignment horizontal="center" vertical="center"/>
    </xf>
    <xf numFmtId="0" fontId="92" fillId="0" borderId="14" xfId="0" applyFont="1" applyBorder="1" applyAlignment="1">
      <alignment horizontal="left" vertical="center" wrapText="1"/>
    </xf>
    <xf numFmtId="193" fontId="92" fillId="0" borderId="14" xfId="152" applyNumberFormat="1" applyFont="1" applyBorder="1" applyAlignment="1">
      <alignment horizontal="center" vertical="center"/>
    </xf>
    <xf numFmtId="0" fontId="91" fillId="0" borderId="32" xfId="0" applyFont="1" applyBorder="1" applyAlignment="1">
      <alignment horizontal="center" vertical="center"/>
    </xf>
    <xf numFmtId="0" fontId="91" fillId="0" borderId="14" xfId="0" applyFont="1" applyBorder="1" applyAlignment="1">
      <alignment horizontal="left" vertical="center" wrapText="1"/>
    </xf>
    <xf numFmtId="193" fontId="91" fillId="0" borderId="14" xfId="152" applyNumberFormat="1" applyFont="1" applyFill="1" applyBorder="1" applyAlignment="1">
      <alignment horizontal="center" vertical="center"/>
    </xf>
    <xf numFmtId="0" fontId="91" fillId="0" borderId="33" xfId="0" applyFont="1" applyBorder="1" applyAlignment="1">
      <alignment vertical="center"/>
    </xf>
    <xf numFmtId="0" fontId="92" fillId="0" borderId="34" xfId="0" applyFont="1" applyBorder="1" applyAlignment="1">
      <alignment horizontal="center" vertical="center"/>
    </xf>
    <xf numFmtId="0" fontId="92" fillId="0" borderId="35" xfId="0" applyFont="1" applyBorder="1" applyAlignment="1">
      <alignment horizontal="left" vertical="center" wrapText="1"/>
    </xf>
    <xf numFmtId="193" fontId="92" fillId="0" borderId="35" xfId="152" applyNumberFormat="1" applyFont="1" applyBorder="1" applyAlignment="1">
      <alignment horizontal="center" vertical="center"/>
    </xf>
    <xf numFmtId="0" fontId="98" fillId="0" borderId="20" xfId="0" applyFont="1" applyBorder="1" applyAlignment="1">
      <alignment horizontal="center" vertical="center" wrapText="1"/>
    </xf>
    <xf numFmtId="0" fontId="98" fillId="0" borderId="16" xfId="0" applyFont="1" applyBorder="1" applyAlignment="1">
      <alignment horizontal="center" vertical="center" wrapText="1"/>
    </xf>
    <xf numFmtId="0" fontId="98" fillId="27" borderId="18" xfId="0" applyFont="1" applyFill="1" applyBorder="1" applyAlignment="1">
      <alignment horizontal="center" vertical="center" wrapText="1"/>
    </xf>
    <xf numFmtId="193" fontId="98" fillId="27" borderId="18" xfId="152" applyNumberFormat="1" applyFont="1" applyFill="1" applyBorder="1" applyAlignment="1">
      <alignment horizontal="center" vertical="center" wrapText="1"/>
    </xf>
    <xf numFmtId="193" fontId="98" fillId="29" borderId="14" xfId="152" applyNumberFormat="1" applyFont="1" applyFill="1" applyBorder="1" applyAlignment="1">
      <alignment horizontal="center" vertical="center"/>
    </xf>
    <xf numFmtId="0" fontId="98" fillId="0" borderId="14" xfId="0" applyFont="1" applyBorder="1" applyAlignment="1">
      <alignment horizontal="center" vertical="center" wrapText="1"/>
    </xf>
    <xf numFmtId="0" fontId="100" fillId="0" borderId="14" xfId="0" applyFont="1" applyBorder="1" applyAlignment="1">
      <alignment horizontal="center" vertical="center"/>
    </xf>
    <xf numFmtId="1" fontId="100" fillId="0" borderId="14" xfId="151" applyNumberFormat="1" applyFont="1" applyBorder="1" applyAlignment="1">
      <alignment vertical="center" wrapText="1"/>
    </xf>
    <xf numFmtId="0" fontId="100" fillId="0" borderId="14" xfId="0" applyFont="1" applyBorder="1"/>
    <xf numFmtId="0" fontId="100" fillId="0" borderId="14" xfId="0" applyFont="1" applyBorder="1" applyAlignment="1">
      <alignment horizontal="center" vertical="center" wrapText="1"/>
    </xf>
    <xf numFmtId="0" fontId="99" fillId="0" borderId="14" xfId="0" applyFont="1" applyBorder="1" applyAlignment="1">
      <alignment horizontal="center" vertical="center"/>
    </xf>
    <xf numFmtId="193" fontId="99" fillId="0" borderId="14" xfId="152" applyNumberFormat="1" applyFont="1" applyBorder="1" applyAlignment="1">
      <alignment horizontal="center" vertical="center"/>
    </xf>
    <xf numFmtId="165" fontId="99" fillId="0" borderId="14" xfId="152" applyFont="1" applyFill="1" applyBorder="1" applyAlignment="1">
      <alignment horizontal="center" vertical="center"/>
    </xf>
    <xf numFmtId="0" fontId="99" fillId="0" borderId="14" xfId="0" quotePrefix="1" applyFont="1" applyBorder="1" applyAlignment="1">
      <alignment horizontal="center" vertical="center" wrapText="1"/>
    </xf>
    <xf numFmtId="0" fontId="99" fillId="0" borderId="14" xfId="0" applyFont="1" applyBorder="1"/>
    <xf numFmtId="193" fontId="100" fillId="0" borderId="14" xfId="152" applyNumberFormat="1" applyFont="1" applyBorder="1" applyAlignment="1">
      <alignment horizontal="center" vertical="center"/>
    </xf>
    <xf numFmtId="193" fontId="99" fillId="0" borderId="14" xfId="152" applyNumberFormat="1" applyFont="1" applyFill="1" applyBorder="1" applyAlignment="1">
      <alignment horizontal="center" vertical="center" wrapText="1"/>
    </xf>
    <xf numFmtId="0" fontId="100" fillId="0" borderId="14" xfId="0" applyFont="1" applyBorder="1" applyAlignment="1">
      <alignment vertical="center" wrapText="1"/>
    </xf>
    <xf numFmtId="0" fontId="99" fillId="0" borderId="14" xfId="0" applyFont="1" applyBorder="1" applyAlignment="1">
      <alignment horizontal="center" vertical="center" wrapText="1"/>
    </xf>
    <xf numFmtId="0" fontId="98" fillId="30" borderId="14" xfId="0" applyFont="1" applyFill="1" applyBorder="1" applyAlignment="1">
      <alignment horizontal="center" vertical="center"/>
    </xf>
    <xf numFmtId="0" fontId="98" fillId="30" borderId="14" xfId="0" applyFont="1" applyFill="1" applyBorder="1" applyAlignment="1">
      <alignment horizontal="left" vertical="center" wrapText="1"/>
    </xf>
    <xf numFmtId="193" fontId="98" fillId="30" borderId="14" xfId="152" applyNumberFormat="1" applyFont="1" applyFill="1" applyBorder="1" applyAlignment="1">
      <alignment horizontal="center" vertical="center"/>
    </xf>
    <xf numFmtId="0" fontId="98" fillId="0" borderId="14" xfId="0" applyFont="1" applyBorder="1" applyAlignment="1">
      <alignment horizontal="left" vertical="center" wrapText="1"/>
    </xf>
    <xf numFmtId="193" fontId="98" fillId="0" borderId="14" xfId="152" applyNumberFormat="1" applyFont="1" applyBorder="1" applyAlignment="1">
      <alignment horizontal="center" vertical="center"/>
    </xf>
    <xf numFmtId="193" fontId="99" fillId="26" borderId="14" xfId="155" applyNumberFormat="1" applyFont="1" applyFill="1" applyBorder="1" applyAlignment="1">
      <alignment horizontal="right" vertical="center"/>
    </xf>
    <xf numFmtId="0" fontId="95" fillId="26" borderId="14" xfId="0" applyFont="1" applyFill="1" applyBorder="1" applyAlignment="1">
      <alignment horizontal="center" vertical="center" wrapText="1"/>
    </xf>
    <xf numFmtId="0" fontId="95" fillId="0" borderId="14" xfId="0" applyFont="1" applyBorder="1" applyAlignment="1">
      <alignment horizontal="center" vertical="center" wrapText="1"/>
    </xf>
    <xf numFmtId="3" fontId="95" fillId="0" borderId="14" xfId="157" quotePrefix="1" applyNumberFormat="1" applyFont="1" applyBorder="1" applyAlignment="1">
      <alignment horizontal="center" vertical="center" wrapText="1"/>
    </xf>
    <xf numFmtId="0" fontId="94" fillId="0" borderId="14" xfId="0" applyFont="1" applyBorder="1"/>
    <xf numFmtId="1" fontId="94" fillId="0" borderId="14" xfId="151" applyNumberFormat="1" applyFont="1" applyBorder="1" applyAlignment="1">
      <alignment vertical="center" wrapText="1"/>
    </xf>
    <xf numFmtId="0" fontId="95" fillId="0" borderId="14" xfId="0" applyFont="1" applyBorder="1"/>
    <xf numFmtId="0" fontId="95" fillId="0" borderId="14" xfId="0" applyFont="1" applyBorder="1" applyAlignment="1">
      <alignment vertical="center"/>
    </xf>
    <xf numFmtId="0" fontId="94" fillId="0" borderId="14" xfId="0" applyFont="1" applyBorder="1" applyAlignment="1">
      <alignment vertical="center" wrapText="1"/>
    </xf>
    <xf numFmtId="1" fontId="95" fillId="0" borderId="14" xfId="151" applyNumberFormat="1" applyFont="1" applyBorder="1" applyAlignment="1">
      <alignment horizontal="center" vertical="center" wrapText="1"/>
    </xf>
    <xf numFmtId="1" fontId="102" fillId="0" borderId="14" xfId="151" applyNumberFormat="1" applyFont="1" applyBorder="1" applyAlignment="1">
      <alignment horizontal="center" vertical="center" wrapText="1"/>
    </xf>
    <xf numFmtId="1" fontId="103" fillId="0" borderId="14" xfId="151" applyNumberFormat="1" applyFont="1" applyBorder="1" applyAlignment="1">
      <alignment horizontal="center" vertical="center" wrapText="1"/>
    </xf>
    <xf numFmtId="0" fontId="102" fillId="30" borderId="14" xfId="0" applyFont="1" applyFill="1" applyBorder="1" applyAlignment="1">
      <alignment horizontal="left" vertical="center" wrapText="1"/>
    </xf>
    <xf numFmtId="0" fontId="102" fillId="30" borderId="14" xfId="0" applyFont="1" applyFill="1" applyBorder="1" applyAlignment="1">
      <alignment vertical="center"/>
    </xf>
    <xf numFmtId="0" fontId="102" fillId="0" borderId="14" xfId="0" applyFont="1" applyBorder="1" applyAlignment="1">
      <alignment horizontal="left" vertical="center" wrapText="1"/>
    </xf>
    <xf numFmtId="194" fontId="95" fillId="0" borderId="14" xfId="152" applyNumberFormat="1" applyFont="1" applyFill="1" applyBorder="1" applyAlignment="1">
      <alignment horizontal="center" vertical="center"/>
    </xf>
    <xf numFmtId="193" fontId="94" fillId="0" borderId="14" xfId="152" applyNumberFormat="1" applyFont="1" applyBorder="1" applyAlignment="1">
      <alignment horizontal="center" vertical="center"/>
    </xf>
    <xf numFmtId="193" fontId="102" fillId="30" borderId="14" xfId="152" applyNumberFormat="1" applyFont="1" applyFill="1" applyBorder="1" applyAlignment="1">
      <alignment horizontal="center" vertical="center"/>
    </xf>
    <xf numFmtId="0" fontId="95" fillId="30" borderId="14" xfId="0" applyFont="1" applyFill="1" applyBorder="1"/>
    <xf numFmtId="193" fontId="102" fillId="0" borderId="14" xfId="152" applyNumberFormat="1" applyFont="1" applyBorder="1" applyAlignment="1">
      <alignment horizontal="center" vertical="center"/>
    </xf>
    <xf numFmtId="193" fontId="95" fillId="0" borderId="14" xfId="152" applyNumberFormat="1" applyFont="1" applyFill="1" applyBorder="1" applyAlignment="1">
      <alignment horizontal="center" vertical="center" wrapText="1"/>
    </xf>
    <xf numFmtId="0" fontId="95" fillId="26" borderId="14" xfId="153" applyFont="1" applyFill="1" applyBorder="1" applyAlignment="1">
      <alignment horizontal="center" vertical="center" wrapText="1"/>
    </xf>
    <xf numFmtId="0" fontId="104" fillId="26" borderId="14" xfId="0" applyFont="1" applyFill="1" applyBorder="1" applyAlignment="1">
      <alignment vertical="center" wrapText="1"/>
    </xf>
    <xf numFmtId="193" fontId="95" fillId="26" borderId="14" xfId="155" applyNumberFormat="1" applyFont="1" applyFill="1" applyBorder="1" applyAlignment="1">
      <alignment horizontal="left" vertical="center" wrapText="1"/>
    </xf>
    <xf numFmtId="193" fontId="99" fillId="26" borderId="14" xfId="155" applyNumberFormat="1" applyFont="1" applyFill="1" applyBorder="1" applyAlignment="1">
      <alignment horizontal="left" vertical="center" wrapText="1"/>
    </xf>
    <xf numFmtId="0" fontId="98" fillId="27" borderId="17" xfId="0" applyFont="1" applyFill="1" applyBorder="1" applyAlignment="1">
      <alignment horizontal="center" vertical="center" wrapText="1"/>
    </xf>
    <xf numFmtId="193" fontId="98" fillId="27" borderId="17" xfId="0" applyNumberFormat="1" applyFont="1" applyFill="1" applyBorder="1" applyAlignment="1">
      <alignment horizontal="center" vertical="center" wrapText="1"/>
    </xf>
    <xf numFmtId="0" fontId="98" fillId="28" borderId="14" xfId="0" applyFont="1" applyFill="1" applyBorder="1" applyAlignment="1">
      <alignment horizontal="center" vertical="center" wrapText="1"/>
    </xf>
    <xf numFmtId="0" fontId="98" fillId="28" borderId="14" xfId="0" applyFont="1" applyFill="1" applyBorder="1" applyAlignment="1">
      <alignment horizontal="left" vertical="center" wrapText="1"/>
    </xf>
    <xf numFmtId="193" fontId="98" fillId="28" borderId="14" xfId="0" applyNumberFormat="1" applyFont="1" applyFill="1" applyBorder="1" applyAlignment="1">
      <alignment horizontal="center" vertical="center" wrapText="1"/>
    </xf>
    <xf numFmtId="193" fontId="99" fillId="0" borderId="21" xfId="152" applyNumberFormat="1" applyFont="1" applyBorder="1" applyAlignment="1">
      <alignment horizontal="center" vertical="center"/>
    </xf>
    <xf numFmtId="193" fontId="99" fillId="26" borderId="14" xfId="152" applyNumberFormat="1" applyFont="1" applyFill="1" applyBorder="1" applyAlignment="1">
      <alignment horizontal="center" vertical="center"/>
    </xf>
    <xf numFmtId="0" fontId="98" fillId="28" borderId="14" xfId="0" applyFont="1" applyFill="1" applyBorder="1" applyAlignment="1">
      <alignment vertical="center" wrapText="1"/>
    </xf>
    <xf numFmtId="0" fontId="98" fillId="28" borderId="14" xfId="0" applyFont="1" applyFill="1" applyBorder="1"/>
    <xf numFmtId="193" fontId="98" fillId="28" borderId="14" xfId="0" applyNumberFormat="1" applyFont="1" applyFill="1" applyBorder="1" applyAlignment="1">
      <alignment horizontal="center" vertical="center"/>
    </xf>
    <xf numFmtId="0" fontId="98" fillId="0" borderId="14" xfId="0" applyFont="1" applyBorder="1"/>
    <xf numFmtId="193" fontId="100" fillId="0" borderId="21" xfId="152" applyNumberFormat="1" applyFont="1" applyBorder="1" applyAlignment="1">
      <alignment horizontal="center" vertical="center"/>
    </xf>
    <xf numFmtId="193" fontId="98" fillId="28" borderId="14" xfId="152" applyNumberFormat="1" applyFont="1" applyFill="1" applyBorder="1" applyAlignment="1">
      <alignment horizontal="center" vertical="center"/>
    </xf>
    <xf numFmtId="49" fontId="98" fillId="29" borderId="14" xfId="150" applyNumberFormat="1" applyFont="1" applyFill="1" applyBorder="1" applyAlignment="1">
      <alignment horizontal="center" vertical="center" wrapText="1"/>
    </xf>
    <xf numFmtId="49" fontId="98" fillId="29" borderId="14" xfId="159" applyNumberFormat="1" applyFont="1" applyFill="1" applyBorder="1" applyAlignment="1">
      <alignment vertical="center" wrapText="1"/>
    </xf>
    <xf numFmtId="0" fontId="100" fillId="0" borderId="21" xfId="0" applyFont="1" applyBorder="1" applyAlignment="1">
      <alignment horizontal="center" vertical="center"/>
    </xf>
    <xf numFmtId="49" fontId="99" fillId="0" borderId="14" xfId="151" applyNumberFormat="1" applyFont="1" applyBorder="1" applyAlignment="1">
      <alignment horizontal="left" vertical="center" wrapText="1"/>
    </xf>
    <xf numFmtId="49" fontId="98" fillId="29" borderId="21" xfId="159" applyNumberFormat="1" applyFont="1" applyFill="1" applyBorder="1" applyAlignment="1">
      <alignment vertical="center" wrapText="1"/>
    </xf>
    <xf numFmtId="0" fontId="99" fillId="0" borderId="14" xfId="158" applyFont="1" applyBorder="1" applyAlignment="1">
      <alignment horizontal="left" vertical="center" wrapText="1"/>
    </xf>
    <xf numFmtId="49" fontId="100" fillId="0" borderId="14" xfId="159" applyNumberFormat="1" applyFont="1" applyBorder="1" applyAlignment="1">
      <alignment horizontal="left" vertical="center" wrapText="1"/>
    </xf>
    <xf numFmtId="0" fontId="99" fillId="0" borderId="21" xfId="0" applyFont="1" applyBorder="1" applyAlignment="1">
      <alignment horizontal="center" vertical="center"/>
    </xf>
    <xf numFmtId="1" fontId="99" fillId="0" borderId="14" xfId="157" applyNumberFormat="1" applyFont="1" applyBorder="1" applyAlignment="1">
      <alignment vertical="center" wrapText="1"/>
    </xf>
    <xf numFmtId="0" fontId="102" fillId="28" borderId="14" xfId="0" applyFont="1" applyFill="1" applyBorder="1"/>
    <xf numFmtId="0" fontId="102" fillId="29" borderId="14" xfId="0" applyFont="1" applyFill="1" applyBorder="1"/>
    <xf numFmtId="1" fontId="94" fillId="0" borderId="21" xfId="157" applyNumberFormat="1" applyFont="1" applyBorder="1" applyAlignment="1">
      <alignment vertical="center" wrapText="1"/>
    </xf>
    <xf numFmtId="49" fontId="102" fillId="29" borderId="21" xfId="159" applyNumberFormat="1" applyFont="1" applyFill="1" applyBorder="1" applyAlignment="1">
      <alignment vertical="center" wrapText="1"/>
    </xf>
    <xf numFmtId="0" fontId="95" fillId="0" borderId="21" xfId="0" applyFont="1" applyBorder="1" applyAlignment="1">
      <alignment vertical="center"/>
    </xf>
    <xf numFmtId="1" fontId="95" fillId="0" borderId="14" xfId="157" applyNumberFormat="1" applyFont="1" applyBorder="1" applyAlignment="1">
      <alignment horizontal="center" vertical="center" wrapText="1"/>
    </xf>
    <xf numFmtId="193" fontId="102" fillId="28" borderId="14" xfId="0" applyNumberFormat="1" applyFont="1" applyFill="1" applyBorder="1" applyAlignment="1">
      <alignment horizontal="center" vertical="center" wrapText="1"/>
    </xf>
    <xf numFmtId="193" fontId="95" fillId="26" borderId="14" xfId="152" applyNumberFormat="1" applyFont="1" applyFill="1" applyBorder="1" applyAlignment="1">
      <alignment horizontal="center" vertical="center" wrapText="1"/>
    </xf>
    <xf numFmtId="193" fontId="102" fillId="28" borderId="14" xfId="0" applyNumberFormat="1" applyFont="1" applyFill="1" applyBorder="1" applyAlignment="1">
      <alignment horizontal="center" vertical="center"/>
    </xf>
    <xf numFmtId="193" fontId="94" fillId="0" borderId="21" xfId="152" applyNumberFormat="1" applyFont="1" applyBorder="1" applyAlignment="1">
      <alignment horizontal="center" vertical="center"/>
    </xf>
    <xf numFmtId="193" fontId="95" fillId="26" borderId="14" xfId="152" applyNumberFormat="1" applyFont="1" applyFill="1" applyBorder="1" applyAlignment="1">
      <alignment horizontal="center" vertical="center"/>
    </xf>
    <xf numFmtId="193" fontId="102" fillId="29" borderId="14" xfId="152" applyNumberFormat="1" applyFont="1" applyFill="1" applyBorder="1" applyAlignment="1">
      <alignment horizontal="center" vertical="center"/>
    </xf>
    <xf numFmtId="193" fontId="102" fillId="29" borderId="21" xfId="152" applyNumberFormat="1" applyFont="1" applyFill="1" applyBorder="1" applyAlignment="1">
      <alignment horizontal="center" vertical="center"/>
    </xf>
    <xf numFmtId="0" fontId="10" fillId="0" borderId="0" xfId="0" applyFont="1" applyAlignment="1">
      <alignment vertical="center"/>
    </xf>
    <xf numFmtId="196" fontId="10" fillId="0" borderId="0" xfId="0" applyNumberFormat="1" applyFont="1" applyAlignment="1">
      <alignment vertical="center"/>
    </xf>
    <xf numFmtId="193" fontId="12" fillId="26" borderId="16" xfId="180" applyNumberFormat="1" applyFont="1" applyFill="1" applyBorder="1" applyAlignment="1">
      <alignment horizontal="right" vertical="center" wrapText="1"/>
    </xf>
    <xf numFmtId="49" fontId="100" fillId="0" borderId="14" xfId="159" applyNumberFormat="1" applyFont="1" applyBorder="1" applyAlignment="1">
      <alignment vertical="center"/>
    </xf>
    <xf numFmtId="49" fontId="99" fillId="0" borderId="14" xfId="176" applyNumberFormat="1" applyFont="1" applyBorder="1" applyAlignment="1">
      <alignment horizontal="left" vertical="center" wrapText="1"/>
    </xf>
    <xf numFmtId="0" fontId="100" fillId="26" borderId="19" xfId="0" quotePrefix="1" applyFont="1" applyFill="1" applyBorder="1" applyAlignment="1">
      <alignment horizontal="center" vertical="center" wrapText="1"/>
    </xf>
    <xf numFmtId="0" fontId="101" fillId="26" borderId="19" xfId="0" applyFont="1" applyFill="1" applyBorder="1" applyAlignment="1">
      <alignment vertical="center" wrapText="1"/>
    </xf>
    <xf numFmtId="0" fontId="103" fillId="26" borderId="19" xfId="0" applyFont="1" applyFill="1" applyBorder="1" applyAlignment="1">
      <alignment horizontal="center" vertical="center" wrapText="1"/>
    </xf>
    <xf numFmtId="0" fontId="103" fillId="26" borderId="19" xfId="0" quotePrefix="1" applyFont="1" applyFill="1" applyBorder="1" applyAlignment="1">
      <alignment horizontal="center" vertical="center" wrapText="1"/>
    </xf>
    <xf numFmtId="3" fontId="103" fillId="26" borderId="19" xfId="154" quotePrefix="1" applyNumberFormat="1" applyFont="1" applyFill="1" applyBorder="1" applyAlignment="1">
      <alignment horizontal="center" vertical="center" wrapText="1"/>
    </xf>
    <xf numFmtId="3" fontId="101" fillId="26" borderId="19" xfId="152" applyNumberFormat="1" applyFont="1" applyFill="1" applyBorder="1" applyAlignment="1">
      <alignment horizontal="right" vertical="center" wrapText="1"/>
    </xf>
    <xf numFmtId="193" fontId="101" fillId="0" borderId="19" xfId="152" applyNumberFormat="1" applyFont="1" applyFill="1" applyBorder="1" applyAlignment="1">
      <alignment horizontal="center" vertical="center"/>
    </xf>
    <xf numFmtId="193" fontId="103" fillId="0" borderId="19" xfId="152" applyNumberFormat="1" applyFont="1" applyFill="1" applyBorder="1" applyAlignment="1">
      <alignment horizontal="center" vertical="center"/>
    </xf>
    <xf numFmtId="0" fontId="101" fillId="26" borderId="19" xfId="0" applyFont="1" applyFill="1" applyBorder="1" applyAlignment="1">
      <alignment horizontal="center" vertical="center" wrapText="1"/>
    </xf>
    <xf numFmtId="0" fontId="9" fillId="26" borderId="0" xfId="0" applyFont="1" applyFill="1"/>
    <xf numFmtId="193" fontId="9" fillId="26" borderId="0" xfId="152" applyNumberFormat="1" applyFont="1" applyFill="1" applyAlignment="1">
      <alignment horizontal="center" vertical="center"/>
    </xf>
    <xf numFmtId="0" fontId="99" fillId="0" borderId="15" xfId="0" applyFont="1" applyBorder="1" applyAlignment="1">
      <alignment horizontal="center" vertical="center" wrapText="1"/>
    </xf>
    <xf numFmtId="0" fontId="99" fillId="0" borderId="15" xfId="0" applyFont="1" applyBorder="1" applyAlignment="1">
      <alignment vertical="center" wrapText="1"/>
    </xf>
    <xf numFmtId="0" fontId="95" fillId="0" borderId="15" xfId="0" applyFont="1" applyBorder="1"/>
    <xf numFmtId="0" fontId="99" fillId="0" borderId="15" xfId="0" applyFont="1" applyBorder="1"/>
    <xf numFmtId="0" fontId="99" fillId="26" borderId="15" xfId="0" applyFont="1" applyFill="1" applyBorder="1"/>
    <xf numFmtId="0" fontId="94" fillId="0" borderId="14" xfId="0" applyFont="1" applyBorder="1" applyAlignment="1">
      <alignment vertical="center"/>
    </xf>
    <xf numFmtId="193" fontId="100" fillId="0" borderId="14" xfId="0" applyNumberFormat="1" applyFont="1" applyBorder="1" applyAlignment="1">
      <alignment vertical="center"/>
    </xf>
    <xf numFmtId="193" fontId="94" fillId="0" borderId="14" xfId="0" applyNumberFormat="1" applyFont="1" applyBorder="1" applyAlignment="1">
      <alignment vertical="center"/>
    </xf>
    <xf numFmtId="0" fontId="100" fillId="0" borderId="14" xfId="0" applyFont="1" applyBorder="1" applyAlignment="1">
      <alignment vertical="center"/>
    </xf>
    <xf numFmtId="0" fontId="98" fillId="0" borderId="15" xfId="0" applyFont="1" applyBorder="1" applyAlignment="1">
      <alignment horizontal="center" vertical="center" wrapText="1"/>
    </xf>
    <xf numFmtId="0" fontId="92" fillId="0" borderId="32" xfId="0" quotePrefix="1" applyFont="1" applyBorder="1" applyAlignment="1">
      <alignment horizontal="center" vertical="center"/>
    </xf>
    <xf numFmtId="199" fontId="92" fillId="0" borderId="35" xfId="152" applyNumberFormat="1" applyFont="1" applyBorder="1" applyAlignment="1">
      <alignment horizontal="center" vertical="center"/>
    </xf>
    <xf numFmtId="193" fontId="99" fillId="0" borderId="14" xfId="152" applyNumberFormat="1" applyFont="1" applyFill="1" applyBorder="1" applyAlignment="1">
      <alignment horizontal="center" vertical="center"/>
    </xf>
    <xf numFmtId="193" fontId="0" fillId="0" borderId="0" xfId="0" applyNumberFormat="1"/>
    <xf numFmtId="199" fontId="30" fillId="0" borderId="0" xfId="0" applyNumberFormat="1" applyFont="1" applyAlignment="1">
      <alignment horizontal="center" vertical="center" wrapText="1"/>
    </xf>
    <xf numFmtId="0" fontId="105" fillId="0" borderId="0" xfId="0" applyFont="1"/>
    <xf numFmtId="0" fontId="106" fillId="0" borderId="0" xfId="0" applyFont="1" applyAlignment="1">
      <alignment horizontal="left" vertical="center" wrapText="1"/>
    </xf>
    <xf numFmtId="196" fontId="105" fillId="0" borderId="0" xfId="0" applyNumberFormat="1" applyFont="1"/>
    <xf numFmtId="0" fontId="98" fillId="28" borderId="14" xfId="0" applyFont="1" applyFill="1" applyBorder="1" applyAlignment="1">
      <alignment horizontal="center" vertical="center"/>
    </xf>
    <xf numFmtId="193" fontId="99" fillId="0" borderId="14" xfId="152" applyNumberFormat="1" applyFont="1" applyBorder="1" applyAlignment="1">
      <alignment vertical="center"/>
    </xf>
    <xf numFmtId="0" fontId="99" fillId="0" borderId="14" xfId="153" quotePrefix="1" applyFont="1" applyBorder="1" applyAlignment="1">
      <alignment horizontal="center" vertical="center" wrapText="1"/>
    </xf>
    <xf numFmtId="0" fontId="100" fillId="0" borderId="14" xfId="0" applyFont="1" applyBorder="1" applyAlignment="1">
      <alignment horizontal="left" vertical="center" wrapText="1"/>
    </xf>
    <xf numFmtId="1" fontId="99" fillId="0" borderId="14" xfId="157" applyNumberFormat="1" applyFont="1" applyBorder="1" applyAlignment="1">
      <alignment horizontal="justify" vertical="center" wrapText="1"/>
    </xf>
    <xf numFmtId="0" fontId="92" fillId="0" borderId="0" xfId="0" applyFont="1" applyAlignment="1">
      <alignment horizontal="center" vertical="center"/>
    </xf>
    <xf numFmtId="0" fontId="92" fillId="0" borderId="0" xfId="0" applyFont="1" applyAlignment="1">
      <alignment horizontal="left" vertical="center" wrapText="1"/>
    </xf>
    <xf numFmtId="193" fontId="92" fillId="0" borderId="0" xfId="152" applyNumberFormat="1" applyFont="1" applyBorder="1" applyAlignment="1">
      <alignment horizontal="center" vertical="center"/>
    </xf>
    <xf numFmtId="199" fontId="92" fillId="0" borderId="0" xfId="152" applyNumberFormat="1" applyFont="1" applyBorder="1" applyAlignment="1">
      <alignment horizontal="center" vertical="center"/>
    </xf>
    <xf numFmtId="0" fontId="93" fillId="0" borderId="0" xfId="0" applyFont="1" applyAlignment="1">
      <alignment horizontal="center" vertical="center" wrapText="1"/>
    </xf>
    <xf numFmtId="199" fontId="92" fillId="0" borderId="14" xfId="152" applyNumberFormat="1" applyFont="1" applyBorder="1" applyAlignment="1">
      <alignment horizontal="center" vertical="center"/>
    </xf>
    <xf numFmtId="0" fontId="91" fillId="28" borderId="14" xfId="0" applyFont="1" applyFill="1" applyBorder="1" applyAlignment="1">
      <alignment horizontal="left" vertical="center" wrapText="1"/>
    </xf>
    <xf numFmtId="193" fontId="91" fillId="28" borderId="14" xfId="152" applyNumberFormat="1" applyFont="1" applyFill="1" applyBorder="1" applyAlignment="1">
      <alignment horizontal="center" vertical="center"/>
    </xf>
    <xf numFmtId="0" fontId="107" fillId="28" borderId="33" xfId="0" applyFont="1" applyFill="1" applyBorder="1" applyAlignment="1">
      <alignment horizontal="center" vertical="center" wrapText="1"/>
    </xf>
    <xf numFmtId="0" fontId="91" fillId="27" borderId="32" xfId="0" applyFont="1" applyFill="1" applyBorder="1" applyAlignment="1">
      <alignment vertical="center"/>
    </xf>
    <xf numFmtId="0" fontId="91" fillId="27" borderId="14" xfId="0" applyFont="1" applyFill="1" applyBorder="1" applyAlignment="1">
      <alignment horizontal="center" vertical="center"/>
    </xf>
    <xf numFmtId="193" fontId="91" fillId="27" borderId="14" xfId="0" applyNumberFormat="1" applyFont="1" applyFill="1" applyBorder="1" applyAlignment="1">
      <alignment vertical="center"/>
    </xf>
    <xf numFmtId="199" fontId="91" fillId="27" borderId="14" xfId="0" applyNumberFormat="1" applyFont="1" applyFill="1" applyBorder="1" applyAlignment="1">
      <alignment vertical="center"/>
    </xf>
    <xf numFmtId="0" fontId="91" fillId="27" borderId="33" xfId="0" applyFont="1" applyFill="1" applyBorder="1" applyAlignment="1">
      <alignment vertical="center"/>
    </xf>
    <xf numFmtId="0" fontId="91" fillId="28" borderId="32" xfId="0" applyFont="1" applyFill="1" applyBorder="1" applyAlignment="1">
      <alignment horizontal="center" vertical="center"/>
    </xf>
    <xf numFmtId="0" fontId="91" fillId="28" borderId="14" xfId="0" applyFont="1" applyFill="1" applyBorder="1" applyAlignment="1">
      <alignment horizontal="left" vertical="center"/>
    </xf>
    <xf numFmtId="193" fontId="91" fillId="28" borderId="14" xfId="0" applyNumberFormat="1" applyFont="1" applyFill="1" applyBorder="1" applyAlignment="1">
      <alignment vertical="center"/>
    </xf>
    <xf numFmtId="0" fontId="91" fillId="28" borderId="33" xfId="0" applyFont="1" applyFill="1" applyBorder="1" applyAlignment="1">
      <alignment vertical="center"/>
    </xf>
    <xf numFmtId="193" fontId="91" fillId="0" borderId="14" xfId="152" applyNumberFormat="1" applyFont="1" applyBorder="1" applyAlignment="1">
      <alignment horizontal="center" vertical="center"/>
    </xf>
    <xf numFmtId="193" fontId="108" fillId="26" borderId="14" xfId="152" applyNumberFormat="1" applyFont="1" applyFill="1" applyBorder="1" applyAlignment="1">
      <alignment horizontal="center" vertical="center"/>
    </xf>
    <xf numFmtId="0" fontId="95" fillId="0" borderId="21" xfId="0" applyFont="1" applyBorder="1" applyAlignment="1">
      <alignment horizontal="center" vertical="center" wrapText="1"/>
    </xf>
    <xf numFmtId="0" fontId="99" fillId="0" borderId="21" xfId="0" quotePrefix="1" applyFont="1" applyBorder="1" applyAlignment="1">
      <alignment horizontal="center" vertical="center" wrapText="1"/>
    </xf>
    <xf numFmtId="0" fontId="104" fillId="26" borderId="21" xfId="0" applyFont="1" applyFill="1" applyBorder="1" applyAlignment="1">
      <alignment vertical="center" wrapText="1"/>
    </xf>
    <xf numFmtId="0" fontId="95" fillId="26" borderId="21" xfId="153" applyFont="1" applyFill="1" applyBorder="1" applyAlignment="1">
      <alignment horizontal="center" vertical="center" wrapText="1"/>
    </xf>
    <xf numFmtId="193" fontId="95" fillId="26" borderId="21" xfId="155" applyNumberFormat="1" applyFont="1" applyFill="1" applyBorder="1" applyAlignment="1">
      <alignment horizontal="left" vertical="center" wrapText="1"/>
    </xf>
    <xf numFmtId="193" fontId="99" fillId="26" borderId="21" xfId="155" applyNumberFormat="1" applyFont="1" applyFill="1" applyBorder="1" applyAlignment="1">
      <alignment horizontal="left" vertical="center" wrapText="1"/>
    </xf>
    <xf numFmtId="193" fontId="99" fillId="26" borderId="21" xfId="155" applyNumberFormat="1" applyFont="1" applyFill="1" applyBorder="1" applyAlignment="1">
      <alignment horizontal="right" vertical="center"/>
    </xf>
    <xf numFmtId="193" fontId="95" fillId="0" borderId="21" xfId="152" applyNumberFormat="1" applyFont="1" applyFill="1" applyBorder="1" applyAlignment="1">
      <alignment horizontal="center" vertical="center" wrapText="1"/>
    </xf>
    <xf numFmtId="0" fontId="101" fillId="26" borderId="14" xfId="0" applyFont="1" applyFill="1" applyBorder="1" applyAlignment="1">
      <alignment vertical="center" wrapText="1"/>
    </xf>
    <xf numFmtId="0" fontId="109" fillId="26" borderId="21" xfId="0" applyFont="1" applyFill="1" applyBorder="1" applyAlignment="1">
      <alignment vertical="center" wrapText="1"/>
    </xf>
    <xf numFmtId="0" fontId="100" fillId="0" borderId="21" xfId="0" quotePrefix="1" applyFont="1" applyBorder="1" applyAlignment="1">
      <alignment horizontal="center" vertical="center" wrapText="1"/>
    </xf>
    <xf numFmtId="0" fontId="94" fillId="26" borderId="21" xfId="153" applyFont="1" applyFill="1" applyBorder="1" applyAlignment="1">
      <alignment horizontal="center" vertical="center" wrapText="1"/>
    </xf>
    <xf numFmtId="193" fontId="94" fillId="26" borderId="21" xfId="155" applyNumberFormat="1" applyFont="1" applyFill="1" applyBorder="1" applyAlignment="1">
      <alignment horizontal="left" vertical="center" wrapText="1"/>
    </xf>
    <xf numFmtId="0" fontId="94" fillId="0" borderId="21" xfId="0" applyFont="1" applyBorder="1" applyAlignment="1">
      <alignment horizontal="center" vertical="center" wrapText="1"/>
    </xf>
    <xf numFmtId="193" fontId="100" fillId="26" borderId="21" xfId="155" applyNumberFormat="1" applyFont="1" applyFill="1" applyBorder="1" applyAlignment="1">
      <alignment horizontal="left" vertical="center" wrapText="1"/>
    </xf>
    <xf numFmtId="193" fontId="100" fillId="26" borderId="21" xfId="155" applyNumberFormat="1" applyFont="1" applyFill="1" applyBorder="1" applyAlignment="1">
      <alignment horizontal="right" vertical="center"/>
    </xf>
    <xf numFmtId="193" fontId="94" fillId="0" borderId="21" xfId="152" applyNumberFormat="1" applyFont="1" applyFill="1" applyBorder="1" applyAlignment="1">
      <alignment horizontal="center" vertical="center" wrapText="1"/>
    </xf>
    <xf numFmtId="196" fontId="10" fillId="0" borderId="0" xfId="0" applyNumberFormat="1" applyFont="1" applyAlignment="1">
      <alignment horizontal="center" vertical="center"/>
    </xf>
    <xf numFmtId="193" fontId="100" fillId="26" borderId="21" xfId="152" applyNumberFormat="1" applyFont="1" applyFill="1" applyBorder="1" applyAlignment="1">
      <alignment horizontal="center" vertical="center" wrapText="1"/>
    </xf>
    <xf numFmtId="1" fontId="99" fillId="0" borderId="14" xfId="160" quotePrefix="1" applyNumberFormat="1" applyFont="1" applyBorder="1" applyAlignment="1">
      <alignment horizontal="center" vertical="center" wrapText="1"/>
    </xf>
    <xf numFmtId="199" fontId="100" fillId="0" borderId="14" xfId="152" applyNumberFormat="1" applyFont="1" applyBorder="1" applyAlignment="1">
      <alignment horizontal="center" vertical="center"/>
    </xf>
    <xf numFmtId="199" fontId="98" fillId="28" borderId="14" xfId="152" applyNumberFormat="1" applyFont="1" applyFill="1" applyBorder="1" applyAlignment="1">
      <alignment horizontal="center" vertical="center"/>
    </xf>
    <xf numFmtId="0" fontId="95" fillId="0" borderId="16" xfId="0" applyFont="1" applyBorder="1"/>
    <xf numFmtId="193" fontId="105" fillId="0" borderId="0" xfId="0" applyNumberFormat="1" applyFont="1"/>
    <xf numFmtId="194" fontId="100" fillId="0" borderId="14" xfId="152" applyNumberFormat="1" applyFont="1" applyBorder="1" applyAlignment="1">
      <alignment horizontal="center" vertical="center"/>
    </xf>
    <xf numFmtId="194" fontId="99" fillId="0" borderId="14" xfId="152" applyNumberFormat="1" applyFont="1" applyFill="1" applyBorder="1" applyAlignment="1">
      <alignment horizontal="center" vertical="center" wrapText="1"/>
    </xf>
    <xf numFmtId="0" fontId="8" fillId="26" borderId="0" xfId="0" applyFont="1" applyFill="1" applyAlignment="1">
      <alignment horizontal="center" vertical="center" wrapText="1"/>
    </xf>
    <xf numFmtId="1" fontId="108" fillId="0" borderId="14" xfId="160" applyNumberFormat="1" applyFont="1" applyBorder="1" applyAlignment="1">
      <alignment horizontal="center" vertical="center" wrapText="1"/>
    </xf>
    <xf numFmtId="49" fontId="108" fillId="0" borderId="14" xfId="157" applyNumberFormat="1" applyFont="1" applyBorder="1" applyAlignment="1">
      <alignment horizontal="left" vertical="center" wrapText="1"/>
    </xf>
    <xf numFmtId="1" fontId="110" fillId="0" borderId="14" xfId="151" applyNumberFormat="1" applyFont="1" applyBorder="1" applyAlignment="1">
      <alignment horizontal="center" vertical="center" wrapText="1"/>
    </xf>
    <xf numFmtId="1" fontId="112" fillId="0" borderId="21" xfId="157" applyNumberFormat="1" applyFont="1" applyBorder="1" applyAlignment="1">
      <alignment vertical="center" wrapText="1"/>
    </xf>
    <xf numFmtId="0" fontId="112" fillId="0" borderId="14" xfId="0" applyFont="1" applyBorder="1"/>
    <xf numFmtId="193" fontId="108" fillId="0" borderId="21" xfId="152" applyNumberFormat="1" applyFont="1" applyBorder="1" applyAlignment="1">
      <alignment horizontal="center" vertical="center"/>
    </xf>
    <xf numFmtId="193" fontId="110" fillId="26" borderId="14" xfId="152" applyNumberFormat="1" applyFont="1" applyFill="1" applyBorder="1" applyAlignment="1">
      <alignment horizontal="center" vertical="center"/>
    </xf>
    <xf numFmtId="0" fontId="113" fillId="0" borderId="0" xfId="0" applyFont="1"/>
    <xf numFmtId="193" fontId="114" fillId="0" borderId="0" xfId="152" applyNumberFormat="1" applyFont="1" applyAlignment="1">
      <alignment horizontal="center" vertical="center"/>
    </xf>
    <xf numFmtId="0" fontId="114" fillId="0" borderId="0" xfId="0" applyFont="1" applyAlignment="1">
      <alignment horizontal="center" vertical="center"/>
    </xf>
    <xf numFmtId="196" fontId="113" fillId="0" borderId="0" xfId="0" applyNumberFormat="1" applyFont="1"/>
    <xf numFmtId="193" fontId="113" fillId="0" borderId="0" xfId="0" applyNumberFormat="1" applyFont="1"/>
    <xf numFmtId="0" fontId="111" fillId="0" borderId="0" xfId="0" applyFont="1" applyAlignment="1">
      <alignment horizontal="center" vertical="center"/>
    </xf>
    <xf numFmtId="0" fontId="115" fillId="0" borderId="14" xfId="0" applyFont="1" applyBorder="1" applyAlignment="1">
      <alignment horizontal="center" vertical="center" wrapText="1"/>
    </xf>
    <xf numFmtId="0" fontId="77" fillId="0" borderId="14" xfId="0" applyFont="1" applyBorder="1"/>
    <xf numFmtId="1" fontId="99" fillId="0" borderId="14" xfId="160" applyNumberFormat="1" applyFont="1" applyBorder="1" applyAlignment="1">
      <alignment horizontal="center" vertical="center" wrapText="1"/>
    </xf>
    <xf numFmtId="193" fontId="101" fillId="0" borderId="14" xfId="152" applyNumberFormat="1" applyFont="1" applyFill="1" applyBorder="1" applyAlignment="1">
      <alignment horizontal="center" vertical="center"/>
    </xf>
    <xf numFmtId="193" fontId="99" fillId="26" borderId="21" xfId="152" applyNumberFormat="1" applyFont="1" applyFill="1" applyBorder="1" applyAlignment="1">
      <alignment horizontal="right" vertical="center"/>
    </xf>
    <xf numFmtId="165" fontId="98" fillId="27" borderId="18" xfId="152" applyFont="1" applyFill="1" applyBorder="1" applyAlignment="1">
      <alignment horizontal="center" vertical="center" wrapText="1"/>
    </xf>
    <xf numFmtId="165" fontId="91" fillId="28" borderId="33" xfId="152" applyFont="1" applyFill="1" applyBorder="1" applyAlignment="1">
      <alignment vertical="center"/>
    </xf>
    <xf numFmtId="165" fontId="91" fillId="28" borderId="14" xfId="152" applyFont="1" applyFill="1" applyBorder="1" applyAlignment="1">
      <alignment horizontal="center" vertical="center"/>
    </xf>
    <xf numFmtId="165" fontId="91" fillId="0" borderId="14" xfId="152" applyFont="1" applyBorder="1" applyAlignment="1">
      <alignment horizontal="center" vertical="center"/>
    </xf>
    <xf numFmtId="0" fontId="98" fillId="26" borderId="17" xfId="0" applyFont="1" applyFill="1" applyBorder="1" applyAlignment="1">
      <alignment horizontal="center" vertical="center" wrapText="1"/>
    </xf>
    <xf numFmtId="0" fontId="98" fillId="26" borderId="17" xfId="0" applyFont="1" applyFill="1" applyBorder="1" applyAlignment="1">
      <alignment horizontal="left" vertical="center" wrapText="1"/>
    </xf>
    <xf numFmtId="193" fontId="98" fillId="26" borderId="17" xfId="0" applyNumberFormat="1" applyFont="1" applyFill="1" applyBorder="1" applyAlignment="1">
      <alignment horizontal="center" vertical="center" wrapText="1"/>
    </xf>
    <xf numFmtId="193" fontId="30" fillId="26" borderId="17" xfId="0" applyNumberFormat="1" applyFont="1" applyFill="1" applyBorder="1" applyAlignment="1">
      <alignment horizontal="center" vertical="center" wrapText="1"/>
    </xf>
    <xf numFmtId="193" fontId="30" fillId="26" borderId="0" xfId="0" applyNumberFormat="1" applyFont="1" applyFill="1" applyAlignment="1">
      <alignment horizontal="center" vertical="center" wrapText="1"/>
    </xf>
    <xf numFmtId="0" fontId="30" fillId="26" borderId="0" xfId="0" applyFont="1" applyFill="1" applyAlignment="1">
      <alignment horizontal="center" vertical="center" wrapText="1"/>
    </xf>
    <xf numFmtId="196" fontId="30" fillId="26" borderId="0" xfId="0" applyNumberFormat="1" applyFont="1" applyFill="1" applyAlignment="1">
      <alignment horizontal="center" vertical="center" wrapText="1"/>
    </xf>
    <xf numFmtId="165" fontId="7" fillId="26" borderId="0" xfId="152" applyFont="1" applyFill="1"/>
    <xf numFmtId="0" fontId="99" fillId="26" borderId="14" xfId="0" quotePrefix="1" applyFont="1" applyFill="1" applyBorder="1" applyAlignment="1">
      <alignment horizontal="center" vertical="center" wrapText="1"/>
    </xf>
    <xf numFmtId="0" fontId="99" fillId="26" borderId="14" xfId="152" applyNumberFormat="1" applyFont="1" applyFill="1" applyBorder="1" applyAlignment="1">
      <alignment horizontal="left" vertical="center" wrapText="1"/>
    </xf>
    <xf numFmtId="0" fontId="95" fillId="26" borderId="14" xfId="153" quotePrefix="1" applyFont="1" applyFill="1" applyBorder="1" applyAlignment="1">
      <alignment horizontal="center" vertical="center" wrapText="1"/>
    </xf>
    <xf numFmtId="193" fontId="99" fillId="26" borderId="14" xfId="152" applyNumberFormat="1" applyFont="1" applyFill="1" applyBorder="1" applyAlignment="1">
      <alignment horizontal="center" vertical="center" wrapText="1"/>
    </xf>
    <xf numFmtId="165" fontId="99" fillId="26" borderId="14" xfId="152" applyFont="1" applyFill="1" applyBorder="1" applyAlignment="1">
      <alignment horizontal="center" vertical="center"/>
    </xf>
    <xf numFmtId="0" fontId="95" fillId="26" borderId="14" xfId="0" applyFont="1" applyFill="1" applyBorder="1"/>
    <xf numFmtId="196" fontId="7" fillId="26" borderId="0" xfId="0" applyNumberFormat="1" applyFont="1" applyFill="1" applyAlignment="1">
      <alignment horizontal="center" vertical="center"/>
    </xf>
    <xf numFmtId="196" fontId="7" fillId="26" borderId="0" xfId="0" applyNumberFormat="1" applyFont="1" applyFill="1"/>
    <xf numFmtId="193" fontId="7" fillId="26" borderId="0" xfId="152" applyNumberFormat="1" applyFont="1" applyFill="1" applyAlignment="1">
      <alignment horizontal="center" vertical="center"/>
    </xf>
    <xf numFmtId="0" fontId="95" fillId="26" borderId="14" xfId="0" quotePrefix="1" applyFont="1" applyFill="1" applyBorder="1" applyAlignment="1">
      <alignment horizontal="center" vertical="center" wrapText="1"/>
    </xf>
    <xf numFmtId="0" fontId="95" fillId="0" borderId="21" xfId="0" quotePrefix="1" applyFont="1" applyBorder="1" applyAlignment="1">
      <alignment horizontal="center" vertical="center" wrapText="1"/>
    </xf>
    <xf numFmtId="193" fontId="99" fillId="26" borderId="21" xfId="164" quotePrefix="1" applyNumberFormat="1" applyFont="1" applyFill="1" applyBorder="1" applyAlignment="1" applyProtection="1">
      <alignment horizontal="center" vertical="center" wrapText="1"/>
      <protection locked="0"/>
    </xf>
    <xf numFmtId="0" fontId="98" fillId="26" borderId="14" xfId="0" applyFont="1" applyFill="1" applyBorder="1" applyAlignment="1">
      <alignment horizontal="center" vertical="center" wrapText="1"/>
    </xf>
    <xf numFmtId="193" fontId="98" fillId="26" borderId="14" xfId="0" applyNumberFormat="1" applyFont="1" applyFill="1" applyBorder="1" applyAlignment="1">
      <alignment horizontal="center" vertical="center" wrapText="1"/>
    </xf>
    <xf numFmtId="193" fontId="102" fillId="26" borderId="14" xfId="0" applyNumberFormat="1" applyFont="1" applyFill="1" applyBorder="1" applyAlignment="1">
      <alignment horizontal="center" vertical="center" wrapText="1"/>
    </xf>
    <xf numFmtId="193" fontId="30" fillId="26" borderId="14" xfId="152" applyNumberFormat="1" applyFont="1" applyFill="1" applyBorder="1" applyAlignment="1">
      <alignment horizontal="center" vertical="center" wrapText="1"/>
    </xf>
    <xf numFmtId="193" fontId="8" fillId="26" borderId="0" xfId="0" applyNumberFormat="1" applyFont="1" applyFill="1" applyAlignment="1">
      <alignment horizontal="center" vertical="center" wrapText="1"/>
    </xf>
    <xf numFmtId="49" fontId="100" fillId="0" borderId="14" xfId="151" applyNumberFormat="1" applyFont="1" applyBorder="1" applyAlignment="1">
      <alignment horizontal="left" vertical="center" wrapText="1"/>
    </xf>
    <xf numFmtId="3" fontId="12" fillId="0" borderId="14" xfId="151" quotePrefix="1" applyNumberFormat="1" applyFont="1" applyBorder="1" applyAlignment="1">
      <alignment horizontal="center" vertical="center" wrapText="1"/>
    </xf>
    <xf numFmtId="193" fontId="99" fillId="26" borderId="14" xfId="0" applyNumberFormat="1" applyFont="1" applyFill="1" applyBorder="1" applyAlignment="1">
      <alignment horizontal="center" vertical="center" wrapText="1"/>
    </xf>
    <xf numFmtId="193" fontId="100" fillId="26" borderId="14" xfId="0" applyNumberFormat="1" applyFont="1" applyFill="1" applyBorder="1" applyAlignment="1">
      <alignment horizontal="center" vertical="center" wrapText="1"/>
    </xf>
    <xf numFmtId="0" fontId="98" fillId="26" borderId="14" xfId="0" applyFont="1" applyFill="1" applyBorder="1" applyAlignment="1">
      <alignment vertical="center" wrapText="1"/>
    </xf>
    <xf numFmtId="0" fontId="102" fillId="26" borderId="14" xfId="0" applyFont="1" applyFill="1" applyBorder="1"/>
    <xf numFmtId="193" fontId="98" fillId="26" borderId="14" xfId="0" applyNumberFormat="1" applyFont="1" applyFill="1" applyBorder="1" applyAlignment="1">
      <alignment horizontal="center" vertical="center"/>
    </xf>
    <xf numFmtId="193" fontId="102" fillId="26" borderId="14" xfId="0" applyNumberFormat="1" applyFont="1" applyFill="1" applyBorder="1" applyAlignment="1">
      <alignment horizontal="center" vertical="center"/>
    </xf>
    <xf numFmtId="0" fontId="98" fillId="26" borderId="14" xfId="0" applyFont="1" applyFill="1" applyBorder="1"/>
    <xf numFmtId="193" fontId="30" fillId="26" borderId="14" xfId="152" applyNumberFormat="1" applyFont="1" applyFill="1" applyBorder="1" applyAlignment="1">
      <alignment horizontal="center" vertical="center"/>
    </xf>
    <xf numFmtId="0" fontId="8" fillId="26" borderId="0" xfId="0" applyFont="1" applyFill="1"/>
    <xf numFmtId="0" fontId="8" fillId="26" borderId="0" xfId="0" applyFont="1" applyFill="1" applyAlignment="1">
      <alignment horizontal="center" vertical="center"/>
    </xf>
    <xf numFmtId="165" fontId="8" fillId="26" borderId="0" xfId="152" applyFont="1" applyFill="1"/>
    <xf numFmtId="193" fontId="99" fillId="26" borderId="14" xfId="0" applyNumberFormat="1" applyFont="1" applyFill="1" applyBorder="1" applyAlignment="1">
      <alignment horizontal="center" vertical="center"/>
    </xf>
    <xf numFmtId="0" fontId="100" fillId="26" borderId="14" xfId="0" applyFont="1" applyFill="1" applyBorder="1" applyAlignment="1">
      <alignment horizontal="center" vertical="center" wrapText="1"/>
    </xf>
    <xf numFmtId="0" fontId="100" fillId="26" borderId="14" xfId="0" applyFont="1" applyFill="1" applyBorder="1" applyAlignment="1">
      <alignment vertical="center" wrapText="1"/>
    </xf>
    <xf numFmtId="0" fontId="94" fillId="26" borderId="14" xfId="0" applyFont="1" applyFill="1" applyBorder="1"/>
    <xf numFmtId="193" fontId="100" fillId="26" borderId="14" xfId="0" applyNumberFormat="1" applyFont="1" applyFill="1" applyBorder="1" applyAlignment="1">
      <alignment horizontal="center" vertical="center"/>
    </xf>
    <xf numFmtId="193" fontId="94" fillId="26" borderId="14" xfId="0" applyNumberFormat="1" applyFont="1" applyFill="1" applyBorder="1" applyAlignment="1">
      <alignment horizontal="center" vertical="center"/>
    </xf>
    <xf numFmtId="0" fontId="100" fillId="26" borderId="14" xfId="0" applyFont="1" applyFill="1" applyBorder="1"/>
    <xf numFmtId="0" fontId="10" fillId="26" borderId="0" xfId="0" applyFont="1" applyFill="1" applyAlignment="1">
      <alignment horizontal="center" vertical="center" wrapText="1"/>
    </xf>
    <xf numFmtId="193" fontId="77" fillId="26" borderId="14" xfId="152" applyNumberFormat="1" applyFont="1" applyFill="1" applyBorder="1" applyAlignment="1">
      <alignment horizontal="center" vertical="center"/>
    </xf>
    <xf numFmtId="0" fontId="10" fillId="26" borderId="0" xfId="0" applyFont="1" applyFill="1"/>
    <xf numFmtId="0" fontId="10" fillId="26" borderId="0" xfId="0" applyFont="1" applyFill="1" applyAlignment="1">
      <alignment horizontal="center" vertical="center"/>
    </xf>
    <xf numFmtId="196" fontId="77" fillId="26" borderId="0" xfId="0" applyNumberFormat="1" applyFont="1" applyFill="1" applyAlignment="1">
      <alignment horizontal="center" vertical="center" wrapText="1"/>
    </xf>
    <xf numFmtId="165" fontId="10" fillId="26" borderId="0" xfId="152" applyFont="1" applyFill="1"/>
    <xf numFmtId="49" fontId="30" fillId="29" borderId="14" xfId="151" applyNumberFormat="1" applyFont="1" applyFill="1" applyBorder="1" applyAlignment="1">
      <alignment horizontal="center" vertical="center" wrapText="1"/>
    </xf>
    <xf numFmtId="1" fontId="95" fillId="0" borderId="14" xfId="157" quotePrefix="1" applyNumberFormat="1" applyFont="1" applyBorder="1" applyAlignment="1">
      <alignment horizontal="center" vertical="center" wrapText="1"/>
    </xf>
    <xf numFmtId="0" fontId="99" fillId="0" borderId="16" xfId="0" applyFont="1" applyBorder="1" applyAlignment="1">
      <alignment horizontal="center" vertical="center"/>
    </xf>
    <xf numFmtId="0" fontId="99" fillId="0" borderId="16" xfId="158" applyFont="1" applyBorder="1" applyAlignment="1">
      <alignment horizontal="left" vertical="center" wrapText="1"/>
    </xf>
    <xf numFmtId="3" fontId="95" fillId="0" borderId="16" xfId="157" quotePrefix="1" applyNumberFormat="1" applyFont="1" applyBorder="1" applyAlignment="1">
      <alignment horizontal="center" vertical="center" wrapText="1"/>
    </xf>
    <xf numFmtId="193" fontId="99" fillId="26" borderId="16" xfId="152" applyNumberFormat="1" applyFont="1" applyFill="1" applyBorder="1" applyAlignment="1">
      <alignment horizontal="center" vertical="center"/>
    </xf>
    <xf numFmtId="193" fontId="95" fillId="26" borderId="16" xfId="152" applyNumberFormat="1" applyFont="1" applyFill="1" applyBorder="1" applyAlignment="1">
      <alignment horizontal="center" vertical="center" wrapText="1"/>
    </xf>
    <xf numFmtId="0" fontId="100" fillId="0" borderId="16" xfId="0" applyFont="1" applyBorder="1"/>
    <xf numFmtId="3" fontId="95" fillId="0" borderId="14" xfId="177" quotePrefix="1" applyNumberFormat="1" applyFont="1" applyBorder="1" applyAlignment="1">
      <alignment horizontal="center" vertical="center" wrapText="1"/>
    </xf>
    <xf numFmtId="193" fontId="99" fillId="26" borderId="14" xfId="187" applyNumberFormat="1" applyFont="1" applyFill="1" applyBorder="1" applyAlignment="1">
      <alignment horizontal="center" vertical="center"/>
    </xf>
    <xf numFmtId="193" fontId="100" fillId="26" borderId="14" xfId="152" applyNumberFormat="1" applyFont="1" applyFill="1" applyBorder="1" applyAlignment="1">
      <alignment horizontal="center" vertical="center"/>
    </xf>
    <xf numFmtId="0" fontId="100" fillId="26" borderId="14" xfId="0" applyFont="1" applyFill="1" applyBorder="1" applyAlignment="1">
      <alignment horizontal="left" vertical="center" wrapText="1"/>
    </xf>
    <xf numFmtId="0" fontId="99" fillId="26" borderId="14" xfId="0" applyFont="1" applyFill="1" applyBorder="1"/>
    <xf numFmtId="193" fontId="100" fillId="26" borderId="14" xfId="152" applyNumberFormat="1" applyFont="1" applyFill="1" applyBorder="1" applyAlignment="1">
      <alignment vertical="center"/>
    </xf>
    <xf numFmtId="0" fontId="0" fillId="26" borderId="0" xfId="0" applyFill="1"/>
    <xf numFmtId="165" fontId="0" fillId="26" borderId="0" xfId="0" applyNumberFormat="1" applyFill="1"/>
    <xf numFmtId="1" fontId="99" fillId="26" borderId="14" xfId="157" applyNumberFormat="1" applyFont="1" applyFill="1" applyBorder="1" applyAlignment="1">
      <alignment horizontal="justify" vertical="center" wrapText="1"/>
    </xf>
    <xf numFmtId="193" fontId="99" fillId="26" borderId="14" xfId="152" applyNumberFormat="1" applyFont="1" applyFill="1" applyBorder="1" applyAlignment="1">
      <alignment vertical="center"/>
    </xf>
    <xf numFmtId="199" fontId="99" fillId="26" borderId="14" xfId="152" applyNumberFormat="1" applyFont="1" applyFill="1" applyBorder="1" applyAlignment="1">
      <alignment horizontal="center" vertical="center"/>
    </xf>
    <xf numFmtId="0" fontId="99" fillId="26" borderId="19" xfId="0" applyFont="1" applyFill="1" applyBorder="1"/>
    <xf numFmtId="0" fontId="98" fillId="26" borderId="19" xfId="0" applyFont="1" applyFill="1" applyBorder="1"/>
    <xf numFmtId="193" fontId="100" fillId="26" borderId="19" xfId="152" applyNumberFormat="1" applyFont="1" applyFill="1" applyBorder="1" applyAlignment="1">
      <alignment vertical="center"/>
    </xf>
    <xf numFmtId="199" fontId="100" fillId="26" borderId="19" xfId="152" applyNumberFormat="1" applyFont="1" applyFill="1" applyBorder="1" applyAlignment="1">
      <alignment horizontal="center" vertical="center"/>
    </xf>
    <xf numFmtId="193" fontId="99" fillId="26" borderId="17" xfId="152" applyNumberFormat="1" applyFont="1" applyFill="1" applyBorder="1" applyAlignment="1">
      <alignment horizontal="center" vertical="center"/>
    </xf>
    <xf numFmtId="165" fontId="8" fillId="0" borderId="0" xfId="152" applyFont="1" applyAlignment="1">
      <alignment horizontal="center" vertical="center" wrapText="1"/>
    </xf>
    <xf numFmtId="0" fontId="98" fillId="0" borderId="25" xfId="0" applyFont="1" applyBorder="1" applyAlignment="1">
      <alignment horizontal="center" vertical="center" wrapText="1"/>
    </xf>
    <xf numFmtId="0" fontId="93" fillId="0" borderId="33" xfId="0" applyFont="1" applyBorder="1" applyAlignment="1">
      <alignment horizontal="center" vertical="center" wrapText="1"/>
    </xf>
    <xf numFmtId="0" fontId="93" fillId="0" borderId="38" xfId="0" applyFont="1" applyBorder="1" applyAlignment="1">
      <alignment horizontal="center" vertical="center" wrapText="1"/>
    </xf>
    <xf numFmtId="1" fontId="8" fillId="0" borderId="0" xfId="151" applyNumberFormat="1" applyFont="1" applyAlignment="1">
      <alignment horizontal="right" vertical="center"/>
    </xf>
    <xf numFmtId="1" fontId="8" fillId="0" borderId="0" xfId="151" applyNumberFormat="1" applyFont="1" applyAlignment="1">
      <alignment horizontal="center" vertical="center" wrapText="1"/>
    </xf>
    <xf numFmtId="1" fontId="97" fillId="26" borderId="0" xfId="0" applyNumberFormat="1" applyFont="1" applyFill="1" applyAlignment="1">
      <alignment horizontal="center" vertical="center" wrapText="1"/>
    </xf>
    <xf numFmtId="1" fontId="97" fillId="0" borderId="9" xfId="0" applyNumberFormat="1" applyFont="1" applyBorder="1" applyAlignment="1">
      <alignment horizontal="right" vertical="center"/>
    </xf>
    <xf numFmtId="0" fontId="91" fillId="0" borderId="40" xfId="0" applyFont="1" applyBorder="1" applyAlignment="1">
      <alignment horizontal="center" vertical="center" wrapText="1"/>
    </xf>
    <xf numFmtId="0" fontId="91" fillId="0" borderId="14" xfId="0" applyFont="1" applyBorder="1" applyAlignment="1">
      <alignment horizontal="center" vertical="center" wrapText="1"/>
    </xf>
    <xf numFmtId="0" fontId="91" fillId="0" borderId="39" xfId="0" applyFont="1" applyBorder="1" applyAlignment="1">
      <alignment horizontal="center" vertical="center" wrapText="1"/>
    </xf>
    <xf numFmtId="0" fontId="91" fillId="0" borderId="32" xfId="0" applyFont="1" applyBorder="1" applyAlignment="1">
      <alignment horizontal="center" vertical="center" wrapText="1"/>
    </xf>
    <xf numFmtId="0" fontId="91" fillId="0" borderId="41" xfId="0" applyFont="1" applyBorder="1" applyAlignment="1">
      <alignment horizontal="center" vertical="center" wrapText="1"/>
    </xf>
    <xf numFmtId="0" fontId="91" fillId="0" borderId="33" xfId="0" applyFont="1" applyBorder="1" applyAlignment="1">
      <alignment horizontal="center" vertical="center" wrapText="1"/>
    </xf>
    <xf numFmtId="0" fontId="93" fillId="0" borderId="42" xfId="0" applyFont="1" applyBorder="1" applyAlignment="1">
      <alignment horizontal="center" vertical="center" wrapText="1"/>
    </xf>
    <xf numFmtId="0" fontId="93" fillId="0" borderId="43" xfId="0" applyFont="1" applyBorder="1" applyAlignment="1">
      <alignment horizontal="center" vertical="center" wrapText="1"/>
    </xf>
    <xf numFmtId="0" fontId="93" fillId="0" borderId="44" xfId="0" applyFont="1" applyBorder="1" applyAlignment="1">
      <alignment horizontal="center" vertical="center" wrapText="1"/>
    </xf>
    <xf numFmtId="0" fontId="95" fillId="0" borderId="16" xfId="0" applyFont="1" applyBorder="1" applyAlignment="1">
      <alignment horizontal="center" vertical="center" wrapText="1"/>
    </xf>
    <xf numFmtId="0" fontId="30" fillId="0" borderId="0" xfId="0" applyFont="1" applyAlignment="1">
      <alignment horizontal="center" vertical="center" wrapText="1"/>
    </xf>
    <xf numFmtId="0" fontId="9" fillId="0" borderId="24" xfId="0" applyFont="1" applyBorder="1" applyAlignment="1">
      <alignment horizontal="right" vertical="center"/>
    </xf>
    <xf numFmtId="0" fontId="98" fillId="0" borderId="26" xfId="0" applyFont="1" applyBorder="1" applyAlignment="1">
      <alignment horizontal="center" vertical="center" wrapText="1"/>
    </xf>
    <xf numFmtId="0" fontId="98" fillId="0" borderId="16" xfId="0" applyFont="1" applyBorder="1" applyAlignment="1">
      <alignment horizontal="center" vertical="center" wrapText="1"/>
    </xf>
    <xf numFmtId="0" fontId="98" fillId="0" borderId="15" xfId="0" applyFont="1" applyBorder="1" applyAlignment="1">
      <alignment horizontal="center" vertical="center" wrapText="1"/>
    </xf>
    <xf numFmtId="0" fontId="98" fillId="0" borderId="29" xfId="0" applyFont="1" applyBorder="1" applyAlignment="1">
      <alignment horizontal="center" vertical="center" wrapText="1"/>
    </xf>
    <xf numFmtId="0" fontId="98" fillId="0" borderId="30" xfId="0" applyFont="1" applyBorder="1" applyAlignment="1">
      <alignment horizontal="center" vertical="center" wrapText="1"/>
    </xf>
    <xf numFmtId="0" fontId="98" fillId="0" borderId="36" xfId="0" applyFont="1" applyBorder="1" applyAlignment="1">
      <alignment horizontal="center" vertical="center" wrapText="1"/>
    </xf>
    <xf numFmtId="0" fontId="98" fillId="0" borderId="22" xfId="0" applyFont="1" applyBorder="1" applyAlignment="1">
      <alignment horizontal="center" vertical="center" wrapText="1"/>
    </xf>
    <xf numFmtId="0" fontId="98" fillId="0" borderId="24" xfId="0" applyFont="1" applyBorder="1" applyAlignment="1">
      <alignment horizontal="center" vertical="center" wrapText="1"/>
    </xf>
    <xf numFmtId="0" fontId="98" fillId="0" borderId="37" xfId="0" applyFont="1" applyBorder="1" applyAlignment="1">
      <alignment horizontal="center" vertical="center" wrapText="1"/>
    </xf>
    <xf numFmtId="0" fontId="98" fillId="0" borderId="27" xfId="0" applyFont="1" applyBorder="1" applyAlignment="1">
      <alignment horizontal="center" vertical="center" wrapText="1"/>
    </xf>
    <xf numFmtId="0" fontId="98" fillId="0" borderId="28"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3"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98" fillId="0" borderId="1" xfId="0" applyFont="1" applyBorder="1" applyAlignment="1">
      <alignment horizontal="center" vertical="center" wrapText="1"/>
    </xf>
    <xf numFmtId="0" fontId="98" fillId="0" borderId="12" xfId="0" applyFont="1" applyBorder="1" applyAlignment="1">
      <alignment horizontal="center" vertical="center" wrapText="1"/>
    </xf>
    <xf numFmtId="0" fontId="98" fillId="0" borderId="6" xfId="0" applyFont="1" applyBorder="1" applyAlignment="1">
      <alignment horizontal="center" vertical="center" wrapText="1"/>
    </xf>
    <xf numFmtId="0" fontId="98" fillId="0" borderId="20"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vertical="center" wrapText="1"/>
    </xf>
    <xf numFmtId="0" fontId="30" fillId="0" borderId="1" xfId="0" applyFont="1" applyBorder="1" applyAlignment="1">
      <alignment horizontal="center" vertical="center" wrapText="1"/>
    </xf>
    <xf numFmtId="0" fontId="30" fillId="0" borderId="1" xfId="150" applyFont="1" applyBorder="1" applyAlignment="1">
      <alignment horizontal="center" vertical="center" wrapText="1"/>
    </xf>
    <xf numFmtId="0" fontId="36" fillId="0" borderId="0" xfId="0" applyFont="1" applyAlignment="1">
      <alignment horizontal="center" vertical="center" wrapText="1"/>
    </xf>
    <xf numFmtId="3" fontId="81" fillId="0" borderId="0" xfId="0" applyNumberFormat="1" applyFont="1" applyAlignment="1">
      <alignment horizontal="center" vertical="center" wrapText="1"/>
    </xf>
    <xf numFmtId="0" fontId="81" fillId="0" borderId="0" xfId="0" applyFont="1" applyAlignment="1">
      <alignment horizontal="center" vertical="center" wrapText="1"/>
    </xf>
    <xf numFmtId="0" fontId="7" fillId="0" borderId="0" xfId="0" applyFont="1" applyAlignment="1">
      <alignment horizontal="left" vertical="center" wrapText="1"/>
    </xf>
    <xf numFmtId="0" fontId="30" fillId="0" borderId="20"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5" xfId="0" applyFont="1" applyBorder="1" applyAlignment="1">
      <alignment horizontal="center" vertical="center" wrapText="1"/>
    </xf>
    <xf numFmtId="0" fontId="8" fillId="26" borderId="0" xfId="0" applyFont="1" applyFill="1" applyAlignment="1">
      <alignment horizontal="center" vertical="center" wrapText="1"/>
    </xf>
    <xf numFmtId="3" fontId="9" fillId="26" borderId="0" xfId="0" applyNumberFormat="1" applyFont="1" applyFill="1" applyAlignment="1">
      <alignment horizontal="center" vertical="center" wrapText="1"/>
    </xf>
    <xf numFmtId="0" fontId="9" fillId="26" borderId="0" xfId="0" applyFont="1" applyFill="1" applyAlignment="1">
      <alignment horizontal="center" vertical="center" wrapText="1"/>
    </xf>
    <xf numFmtId="0" fontId="98" fillId="0" borderId="25" xfId="0" applyFont="1" applyBorder="1" applyAlignment="1">
      <alignment horizontal="center" vertical="center" wrapText="1"/>
    </xf>
    <xf numFmtId="0" fontId="98" fillId="0" borderId="1" xfId="150" applyFont="1" applyBorder="1" applyAlignment="1">
      <alignment horizontal="center" vertical="center" wrapText="1"/>
    </xf>
    <xf numFmtId="0" fontId="98" fillId="0" borderId="26" xfId="150" applyFont="1" applyBorder="1" applyAlignment="1">
      <alignment horizontal="center" vertical="center" wrapText="1"/>
    </xf>
    <xf numFmtId="0" fontId="98" fillId="0" borderId="16" xfId="150" applyFont="1" applyBorder="1" applyAlignment="1">
      <alignment horizontal="center" vertical="center" wrapText="1"/>
    </xf>
    <xf numFmtId="0" fontId="98" fillId="0" borderId="15" xfId="150" applyFont="1" applyBorder="1" applyAlignment="1">
      <alignment horizontal="center" vertical="center" wrapText="1"/>
    </xf>
    <xf numFmtId="0" fontId="98" fillId="0" borderId="31" xfId="0" applyFont="1" applyBorder="1" applyAlignment="1">
      <alignment horizontal="center" vertical="center" wrapText="1"/>
    </xf>
    <xf numFmtId="0" fontId="98" fillId="0" borderId="27" xfId="150" applyFont="1" applyBorder="1" applyAlignment="1">
      <alignment horizontal="center" vertical="center" wrapText="1"/>
    </xf>
    <xf numFmtId="0" fontId="98" fillId="0" borderId="28" xfId="150" applyFont="1" applyBorder="1" applyAlignment="1">
      <alignment horizontal="center" vertical="center" wrapText="1"/>
    </xf>
    <xf numFmtId="0" fontId="91" fillId="26" borderId="0" xfId="161" applyFont="1" applyFill="1" applyAlignment="1">
      <alignment horizontal="center" vertical="center" wrapText="1"/>
    </xf>
    <xf numFmtId="0" fontId="91" fillId="26" borderId="23" xfId="161" applyFont="1" applyFill="1" applyBorder="1" applyAlignment="1">
      <alignment horizontal="left" vertical="center" wrapText="1"/>
    </xf>
    <xf numFmtId="0" fontId="92" fillId="26" borderId="0" xfId="161" applyFont="1" applyFill="1" applyAlignment="1">
      <alignment horizontal="left" vertical="center" wrapText="1"/>
    </xf>
    <xf numFmtId="3" fontId="93" fillId="26" borderId="24" xfId="161" applyNumberFormat="1" applyFont="1" applyFill="1" applyBorder="1" applyAlignment="1">
      <alignment horizontal="center" vertical="center" wrapText="1"/>
    </xf>
    <xf numFmtId="0" fontId="93" fillId="26" borderId="24" xfId="161" applyFont="1" applyFill="1" applyBorder="1" applyAlignment="1">
      <alignment horizontal="center" vertical="center" wrapText="1"/>
    </xf>
    <xf numFmtId="0" fontId="91" fillId="26" borderId="0" xfId="161" applyFont="1" applyFill="1" applyAlignment="1">
      <alignment horizontal="left" vertical="center" wrapText="1"/>
    </xf>
    <xf numFmtId="0" fontId="91" fillId="0" borderId="0" xfId="170" applyFont="1" applyAlignment="1">
      <alignment horizontal="left" vertical="center" wrapText="1"/>
    </xf>
    <xf numFmtId="0" fontId="91" fillId="0" borderId="0" xfId="170" applyFont="1" applyAlignment="1">
      <alignment horizontal="center" vertical="center" wrapText="1"/>
    </xf>
    <xf numFmtId="3" fontId="93" fillId="0" borderId="24" xfId="170" applyNumberFormat="1" applyFont="1" applyBorder="1" applyAlignment="1">
      <alignment horizontal="center" vertical="center" wrapText="1"/>
    </xf>
    <xf numFmtId="0" fontId="93" fillId="0" borderId="24" xfId="170" applyFont="1" applyBorder="1" applyAlignment="1">
      <alignment horizontal="center" vertical="center" wrapText="1"/>
    </xf>
    <xf numFmtId="0" fontId="118" fillId="26" borderId="0" xfId="0" applyFont="1" applyFill="1"/>
    <xf numFmtId="0" fontId="119" fillId="26" borderId="0" xfId="0" applyFont="1" applyFill="1" applyAlignment="1">
      <alignment horizontal="center"/>
    </xf>
    <xf numFmtId="0" fontId="119" fillId="26" borderId="0" xfId="0" applyFont="1" applyFill="1"/>
    <xf numFmtId="0" fontId="97" fillId="26" borderId="0" xfId="0" applyFont="1" applyFill="1" applyAlignment="1">
      <alignment horizontal="center"/>
    </xf>
    <xf numFmtId="0" fontId="78" fillId="26" borderId="0" xfId="0" applyFont="1" applyFill="1" applyAlignment="1">
      <alignment horizontal="center"/>
    </xf>
    <xf numFmtId="0" fontId="78" fillId="26" borderId="0" xfId="0" applyFont="1" applyFill="1"/>
    <xf numFmtId="0" fontId="9" fillId="26" borderId="24" xfId="0" applyFont="1" applyFill="1" applyBorder="1"/>
    <xf numFmtId="0" fontId="97" fillId="26" borderId="24" xfId="0" applyFont="1" applyFill="1" applyBorder="1"/>
    <xf numFmtId="0" fontId="97" fillId="26" borderId="24" xfId="0" applyFont="1" applyFill="1" applyBorder="1" applyAlignment="1">
      <alignment horizontal="center"/>
    </xf>
    <xf numFmtId="0" fontId="80" fillId="26" borderId="0" xfId="0" applyFont="1" applyFill="1" applyAlignment="1">
      <alignment horizontal="center"/>
    </xf>
    <xf numFmtId="0" fontId="91" fillId="26" borderId="26" xfId="0" applyFont="1" applyFill="1" applyBorder="1" applyAlignment="1">
      <alignment horizontal="center" vertical="center" wrapText="1"/>
    </xf>
    <xf numFmtId="0" fontId="98" fillId="26" borderId="26" xfId="0" applyFont="1" applyFill="1" applyBorder="1" applyAlignment="1">
      <alignment horizontal="center" vertical="center" wrapText="1"/>
    </xf>
    <xf numFmtId="0" fontId="91" fillId="0" borderId="26" xfId="0" applyFont="1" applyBorder="1" applyAlignment="1">
      <alignment horizontal="center" vertical="center"/>
    </xf>
    <xf numFmtId="0" fontId="91" fillId="26" borderId="16" xfId="0" applyFont="1" applyFill="1" applyBorder="1" applyAlignment="1">
      <alignment horizontal="center" vertical="center" wrapText="1"/>
    </xf>
    <xf numFmtId="0" fontId="98" fillId="26" borderId="16" xfId="0" applyFont="1" applyFill="1" applyBorder="1" applyAlignment="1">
      <alignment horizontal="center" vertical="center" wrapText="1"/>
    </xf>
    <xf numFmtId="0" fontId="91" fillId="0" borderId="16" xfId="0" applyFont="1" applyBorder="1" applyAlignment="1">
      <alignment horizontal="center" vertical="center"/>
    </xf>
    <xf numFmtId="0" fontId="91" fillId="26" borderId="15" xfId="0" applyFont="1" applyFill="1" applyBorder="1" applyAlignment="1">
      <alignment horizontal="center" vertical="center" wrapText="1"/>
    </xf>
    <xf numFmtId="0" fontId="98" fillId="26" borderId="15" xfId="0" applyFont="1" applyFill="1" applyBorder="1" applyAlignment="1">
      <alignment horizontal="center" vertical="center" wrapText="1"/>
    </xf>
    <xf numFmtId="0" fontId="91" fillId="0" borderId="15" xfId="0" applyFont="1" applyBorder="1" applyAlignment="1">
      <alignment horizontal="center" vertical="center"/>
    </xf>
    <xf numFmtId="0" fontId="98" fillId="26" borderId="25" xfId="0" applyFont="1" applyFill="1" applyBorder="1" applyAlignment="1">
      <alignment vertical="center" wrapText="1"/>
    </xf>
    <xf numFmtId="0" fontId="98" fillId="26" borderId="25" xfId="0" applyFont="1" applyFill="1" applyBorder="1" applyAlignment="1">
      <alignment horizontal="center" vertical="center" wrapText="1"/>
    </xf>
    <xf numFmtId="3" fontId="98" fillId="26" borderId="25" xfId="0" applyNumberFormat="1" applyFont="1" applyFill="1" applyBorder="1" applyAlignment="1">
      <alignment horizontal="right" vertical="center" wrapText="1"/>
    </xf>
    <xf numFmtId="0" fontId="92" fillId="0" borderId="25" xfId="0" applyFont="1" applyBorder="1"/>
    <xf numFmtId="3" fontId="0" fillId="0" borderId="0" xfId="0" applyNumberFormat="1"/>
    <xf numFmtId="0" fontId="120" fillId="0" borderId="25" xfId="0" applyFont="1" applyBorder="1" applyAlignment="1">
      <alignment horizontal="center" vertical="center"/>
    </xf>
    <xf numFmtId="3" fontId="120" fillId="0" borderId="25" xfId="0" quotePrefix="1" applyNumberFormat="1" applyFont="1" applyBorder="1" applyAlignment="1">
      <alignment horizontal="left" vertical="center" wrapText="1"/>
    </xf>
    <xf numFmtId="3" fontId="120" fillId="0" borderId="25" xfId="0" quotePrefix="1" applyNumberFormat="1" applyFont="1" applyBorder="1" applyAlignment="1">
      <alignment horizontal="center" vertical="center" wrapText="1"/>
    </xf>
    <xf numFmtId="0" fontId="120" fillId="0" borderId="25" xfId="0" applyFont="1" applyBorder="1" applyAlignment="1">
      <alignment horizontal="center" vertical="center" wrapText="1"/>
    </xf>
    <xf numFmtId="3" fontId="98" fillId="26" borderId="25" xfId="0" quotePrefix="1" applyNumberFormat="1" applyFont="1" applyFill="1" applyBorder="1" applyAlignment="1">
      <alignment horizontal="right" vertical="center" wrapText="1"/>
    </xf>
    <xf numFmtId="3" fontId="120" fillId="0" borderId="25" xfId="0" quotePrefix="1" applyNumberFormat="1" applyFont="1" applyBorder="1" applyAlignment="1">
      <alignment vertical="center" wrapText="1"/>
    </xf>
    <xf numFmtId="0" fontId="108" fillId="0" borderId="25" xfId="0" applyFont="1" applyBorder="1"/>
    <xf numFmtId="3" fontId="121" fillId="0" borderId="0" xfId="0" applyNumberFormat="1" applyFont="1"/>
    <xf numFmtId="0" fontId="121" fillId="0" borderId="0" xfId="0" applyFont="1"/>
    <xf numFmtId="1" fontId="120" fillId="26" borderId="25" xfId="151" applyNumberFormat="1" applyFont="1" applyFill="1" applyBorder="1" applyAlignment="1">
      <alignment horizontal="center" vertical="center"/>
    </xf>
    <xf numFmtId="49" fontId="120" fillId="26" borderId="21" xfId="188" applyNumberFormat="1" applyFont="1" applyFill="1" applyBorder="1" applyAlignment="1">
      <alignment vertical="center" wrapText="1"/>
    </xf>
    <xf numFmtId="3" fontId="120" fillId="26" borderId="25" xfId="151" quotePrefix="1" applyNumberFormat="1" applyFont="1" applyFill="1" applyBorder="1" applyAlignment="1">
      <alignment horizontal="center" vertical="center" wrapText="1"/>
    </xf>
    <xf numFmtId="3" fontId="98" fillId="26" borderId="25" xfId="151" quotePrefix="1" applyNumberFormat="1" applyFont="1" applyFill="1" applyBorder="1" applyAlignment="1">
      <alignment horizontal="right" vertical="center" wrapText="1"/>
    </xf>
    <xf numFmtId="3" fontId="120" fillId="26" borderId="25" xfId="151" quotePrefix="1" applyNumberFormat="1" applyFont="1" applyFill="1" applyBorder="1" applyAlignment="1">
      <alignment horizontal="right" vertical="center" wrapText="1"/>
    </xf>
    <xf numFmtId="0" fontId="98" fillId="26" borderId="25" xfId="0" applyFont="1" applyFill="1" applyBorder="1" applyAlignment="1">
      <alignment horizontal="center" vertical="center"/>
    </xf>
    <xf numFmtId="0" fontId="98" fillId="0" borderId="25" xfId="0" applyFont="1" applyBorder="1" applyAlignment="1">
      <alignment horizontal="justify" vertical="center" wrapText="1"/>
    </xf>
    <xf numFmtId="3" fontId="98" fillId="26" borderId="25" xfId="0" quotePrefix="1" applyNumberFormat="1" applyFont="1" applyFill="1" applyBorder="1" applyAlignment="1">
      <alignment horizontal="center" vertical="center" wrapText="1"/>
    </xf>
    <xf numFmtId="164" fontId="98" fillId="26" borderId="25" xfId="189" applyNumberFormat="1" applyFont="1" applyFill="1" applyBorder="1" applyAlignment="1">
      <alignment horizontal="right" vertical="center" wrapText="1"/>
    </xf>
    <xf numFmtId="0" fontId="99" fillId="0" borderId="25" xfId="0" applyFont="1" applyBorder="1" applyAlignment="1">
      <alignment vertical="center" wrapText="1"/>
    </xf>
    <xf numFmtId="0" fontId="99" fillId="0" borderId="25" xfId="0" applyFont="1" applyBorder="1" applyAlignment="1">
      <alignment horizontal="center" vertical="center" wrapText="1"/>
    </xf>
    <xf numFmtId="164" fontId="98" fillId="26" borderId="25" xfId="189" applyNumberFormat="1" applyFont="1" applyFill="1" applyBorder="1" applyAlignment="1">
      <alignment vertical="center" wrapText="1"/>
    </xf>
    <xf numFmtId="3" fontId="99" fillId="0" borderId="25" xfId="0" applyNumberFormat="1" applyFont="1" applyBorder="1"/>
    <xf numFmtId="0" fontId="122" fillId="0" borderId="0" xfId="0" applyFont="1"/>
    <xf numFmtId="0" fontId="99" fillId="26" borderId="25" xfId="0" applyFont="1" applyFill="1" applyBorder="1" applyAlignment="1">
      <alignment horizontal="center" vertical="center"/>
    </xf>
    <xf numFmtId="0" fontId="99" fillId="26" borderId="25" xfId="0" applyFont="1" applyFill="1" applyBorder="1" applyAlignment="1">
      <alignment horizontal="left" vertical="center" wrapText="1"/>
    </xf>
    <xf numFmtId="3" fontId="99" fillId="26" borderId="25" xfId="0" quotePrefix="1" applyNumberFormat="1" applyFont="1" applyFill="1" applyBorder="1" applyAlignment="1">
      <alignment horizontal="center" vertical="center" wrapText="1"/>
    </xf>
    <xf numFmtId="164" fontId="99" fillId="26" borderId="26" xfId="189" applyNumberFormat="1" applyFont="1" applyFill="1" applyBorder="1" applyAlignment="1">
      <alignment horizontal="right" vertical="center" wrapText="1"/>
    </xf>
    <xf numFmtId="164" fontId="99" fillId="26" borderId="25" xfId="189" applyNumberFormat="1" applyFont="1" applyFill="1" applyBorder="1" applyAlignment="1">
      <alignment horizontal="center" vertical="center" wrapText="1"/>
    </xf>
    <xf numFmtId="0" fontId="99" fillId="0" borderId="26" xfId="0" applyFont="1" applyBorder="1" applyAlignment="1">
      <alignment horizontal="center" vertical="center" wrapText="1"/>
    </xf>
    <xf numFmtId="0" fontId="98" fillId="0" borderId="25" xfId="0" applyFont="1" applyBorder="1" applyAlignment="1">
      <alignment horizontal="left" vertical="center" wrapText="1"/>
    </xf>
    <xf numFmtId="3" fontId="98" fillId="26" borderId="25" xfId="0" applyNumberFormat="1" applyFont="1" applyFill="1" applyBorder="1" applyAlignment="1">
      <alignment horizontal="right" vertical="center"/>
    </xf>
    <xf numFmtId="3" fontId="99" fillId="26" borderId="15" xfId="0" applyNumberFormat="1" applyFont="1" applyFill="1" applyBorder="1" applyAlignment="1">
      <alignment horizontal="right" vertical="center"/>
    </xf>
    <xf numFmtId="0" fontId="98" fillId="0" borderId="25" xfId="0" applyFont="1" applyBorder="1"/>
    <xf numFmtId="3" fontId="99" fillId="26" borderId="25" xfId="0" applyNumberFormat="1" applyFont="1" applyFill="1" applyBorder="1" applyAlignment="1">
      <alignment horizontal="right" vertical="center"/>
    </xf>
    <xf numFmtId="164" fontId="98" fillId="26" borderId="25" xfId="189" applyNumberFormat="1" applyFont="1" applyFill="1" applyBorder="1" applyAlignment="1">
      <alignment vertical="center"/>
    </xf>
    <xf numFmtId="0" fontId="99" fillId="26" borderId="25" xfId="0" applyFont="1" applyFill="1" applyBorder="1" applyAlignment="1">
      <alignment horizontal="center" vertical="center" wrapText="1"/>
    </xf>
    <xf numFmtId="0" fontId="99" fillId="0" borderId="25" xfId="0" applyFont="1" applyBorder="1"/>
    <xf numFmtId="0" fontId="98" fillId="26" borderId="25" xfId="0" applyFont="1" applyFill="1" applyBorder="1"/>
    <xf numFmtId="3" fontId="99" fillId="26" borderId="25" xfId="151" quotePrefix="1" applyNumberFormat="1" applyFont="1" applyFill="1" applyBorder="1" applyAlignment="1">
      <alignment horizontal="right" vertical="center" wrapText="1"/>
    </xf>
    <xf numFmtId="164" fontId="98" fillId="26" borderId="25" xfId="0" applyNumberFormat="1" applyFont="1" applyFill="1" applyBorder="1" applyAlignment="1">
      <alignment vertical="center"/>
    </xf>
    <xf numFmtId="0" fontId="99" fillId="0" borderId="25" xfId="0" quotePrefix="1" applyFont="1" applyBorder="1" applyAlignment="1">
      <alignment horizontal="justify" vertical="center" wrapText="1"/>
    </xf>
    <xf numFmtId="164" fontId="99" fillId="26" borderId="25" xfId="189" applyNumberFormat="1" applyFont="1" applyFill="1" applyBorder="1" applyAlignment="1">
      <alignment vertical="center"/>
    </xf>
    <xf numFmtId="3" fontId="99" fillId="26" borderId="25" xfId="0" quotePrefix="1" applyNumberFormat="1" applyFont="1" applyFill="1" applyBorder="1" applyAlignment="1">
      <alignment horizontal="left" vertical="center" wrapText="1"/>
    </xf>
    <xf numFmtId="0" fontId="99" fillId="0" borderId="25" xfId="0" applyFont="1" applyBorder="1" applyAlignment="1">
      <alignment horizontal="center" vertical="center"/>
    </xf>
    <xf numFmtId="3" fontId="99" fillId="0" borderId="25" xfId="0" applyNumberFormat="1" applyFont="1" applyBorder="1" applyAlignment="1">
      <alignment horizontal="center" vertical="center" wrapText="1"/>
    </xf>
    <xf numFmtId="1" fontId="98" fillId="26" borderId="25" xfId="151" applyNumberFormat="1" applyFont="1" applyFill="1" applyBorder="1" applyAlignment="1">
      <alignment horizontal="center" vertical="center"/>
    </xf>
    <xf numFmtId="49" fontId="98" fillId="26" borderId="25" xfId="188" applyNumberFormat="1" applyFont="1" applyFill="1" applyBorder="1" applyAlignment="1">
      <alignment vertical="center" wrapText="1"/>
    </xf>
    <xf numFmtId="3" fontId="98" fillId="26" borderId="25" xfId="151" quotePrefix="1" applyNumberFormat="1" applyFont="1" applyFill="1" applyBorder="1" applyAlignment="1">
      <alignment horizontal="center" vertical="center" wrapText="1"/>
    </xf>
    <xf numFmtId="1" fontId="12" fillId="26" borderId="25" xfId="151" applyNumberFormat="1" applyFont="1" applyFill="1" applyBorder="1" applyAlignment="1">
      <alignment horizontal="center" vertical="center"/>
    </xf>
    <xf numFmtId="49" fontId="99" fillId="26" borderId="25" xfId="188" applyNumberFormat="1" applyFont="1" applyFill="1" applyBorder="1" applyAlignment="1">
      <alignment vertical="center" wrapText="1"/>
    </xf>
    <xf numFmtId="3" fontId="95" fillId="26" borderId="25" xfId="151" quotePrefix="1" applyNumberFormat="1" applyFont="1" applyFill="1" applyBorder="1" applyAlignment="1">
      <alignment horizontal="center" vertical="center" wrapText="1"/>
    </xf>
    <xf numFmtId="1" fontId="30" fillId="26" borderId="25" xfId="151" applyNumberFormat="1" applyFont="1" applyFill="1" applyBorder="1" applyAlignment="1">
      <alignment horizontal="center" vertical="center"/>
    </xf>
    <xf numFmtId="3" fontId="102" fillId="26" borderId="25" xfId="151" quotePrefix="1" applyNumberFormat="1" applyFont="1" applyFill="1" applyBorder="1" applyAlignment="1">
      <alignment horizontal="center" vertical="center" wrapText="1"/>
    </xf>
    <xf numFmtId="0" fontId="123" fillId="0" borderId="0" xfId="0" applyFont="1"/>
    <xf numFmtId="0" fontId="98" fillId="26" borderId="25" xfId="0" applyFont="1" applyFill="1" applyBorder="1" applyAlignment="1">
      <alignment horizontal="justify" vertical="center" wrapText="1"/>
    </xf>
    <xf numFmtId="164" fontId="30" fillId="26" borderId="25" xfId="0" applyNumberFormat="1" applyFont="1" applyFill="1" applyBorder="1"/>
    <xf numFmtId="0" fontId="124" fillId="0" borderId="0" xfId="0" applyFont="1"/>
    <xf numFmtId="0" fontId="125" fillId="26" borderId="0" xfId="0" applyFont="1" applyFill="1"/>
    <xf numFmtId="0" fontId="30" fillId="26" borderId="0" xfId="0" applyFont="1" applyFill="1"/>
    <xf numFmtId="3" fontId="99" fillId="26" borderId="25" xfId="0" quotePrefix="1" applyNumberFormat="1" applyFont="1" applyFill="1" applyBorder="1" applyAlignment="1">
      <alignment horizontal="right" vertical="center" wrapText="1"/>
    </xf>
    <xf numFmtId="3" fontId="99" fillId="26" borderId="25" xfId="0" quotePrefix="1" applyNumberFormat="1" applyFont="1" applyFill="1" applyBorder="1" applyAlignment="1">
      <alignment vertical="center" wrapText="1"/>
    </xf>
    <xf numFmtId="0" fontId="30" fillId="26" borderId="25" xfId="0" applyFont="1" applyFill="1" applyBorder="1" applyAlignment="1">
      <alignment vertical="center" wrapText="1"/>
    </xf>
    <xf numFmtId="3" fontId="126" fillId="0" borderId="0" xfId="0" applyNumberFormat="1" applyFont="1" applyAlignment="1">
      <alignment horizontal="center" vertical="center"/>
    </xf>
    <xf numFmtId="0" fontId="127" fillId="26" borderId="0" xfId="0" applyFont="1" applyFill="1"/>
    <xf numFmtId="0" fontId="98" fillId="26" borderId="25" xfId="0" applyFont="1" applyFill="1" applyBorder="1" applyAlignment="1">
      <alignment horizontal="left" vertical="center" wrapText="1"/>
    </xf>
    <xf numFmtId="164" fontId="99" fillId="26" borderId="25" xfId="0" applyNumberFormat="1" applyFont="1" applyFill="1" applyBorder="1" applyAlignment="1">
      <alignment horizontal="center" vertical="center" wrapText="1"/>
    </xf>
    <xf numFmtId="164" fontId="98" fillId="26" borderId="25" xfId="0" applyNumberFormat="1" applyFont="1" applyFill="1" applyBorder="1" applyAlignment="1">
      <alignment horizontal="right" vertical="center" wrapText="1"/>
    </xf>
    <xf numFmtId="164" fontId="98" fillId="26" borderId="25" xfId="0" applyNumberFormat="1" applyFont="1" applyFill="1" applyBorder="1" applyAlignment="1">
      <alignment horizontal="center" vertical="center" wrapText="1"/>
    </xf>
    <xf numFmtId="164" fontId="99" fillId="26" borderId="25" xfId="0" applyNumberFormat="1" applyFont="1" applyFill="1" applyBorder="1" applyAlignment="1">
      <alignment horizontal="right" vertical="center" wrapText="1"/>
    </xf>
    <xf numFmtId="3" fontId="98" fillId="26" borderId="25" xfId="0" applyNumberFormat="1" applyFont="1" applyFill="1" applyBorder="1" applyAlignment="1">
      <alignment vertical="center"/>
    </xf>
    <xf numFmtId="0" fontId="99" fillId="26" borderId="25" xfId="0" applyFont="1" applyFill="1" applyBorder="1" applyAlignment="1">
      <alignment horizontal="right" vertical="center" wrapText="1"/>
    </xf>
    <xf numFmtId="0" fontId="101" fillId="26" borderId="25" xfId="0" applyFont="1" applyFill="1" applyBorder="1" applyAlignment="1">
      <alignment horizontal="left" vertical="center" wrapText="1"/>
    </xf>
    <xf numFmtId="0" fontId="99" fillId="26" borderId="25" xfId="0" quotePrefix="1" applyFont="1" applyFill="1" applyBorder="1" applyAlignment="1">
      <alignment horizontal="center" vertical="center"/>
    </xf>
    <xf numFmtId="0" fontId="99" fillId="26" borderId="25" xfId="0" applyFont="1" applyFill="1" applyBorder="1" applyAlignment="1">
      <alignment horizontal="right" vertical="center"/>
    </xf>
    <xf numFmtId="0" fontId="99" fillId="26" borderId="25" xfId="0" applyFont="1" applyFill="1" applyBorder="1" applyAlignment="1">
      <alignment vertical="center"/>
    </xf>
    <xf numFmtId="0" fontId="8" fillId="0" borderId="0" xfId="0" applyFont="1" applyAlignment="1">
      <alignment horizontal="center" vertical="center"/>
    </xf>
    <xf numFmtId="164" fontId="99" fillId="26" borderId="26" xfId="189" applyNumberFormat="1" applyFont="1" applyFill="1" applyBorder="1" applyAlignment="1">
      <alignment horizontal="center" vertical="center" wrapText="1"/>
    </xf>
    <xf numFmtId="1" fontId="97" fillId="26" borderId="0" xfId="0" applyNumberFormat="1" applyFont="1" applyFill="1" applyAlignment="1">
      <alignment horizontal="center"/>
    </xf>
  </cellXfs>
  <cellStyles count="190">
    <cellStyle name="          _x000d__x000a_shell=progman.exe_x000d__x000a_m" xfId="1" xr:uid="{00000000-0005-0000-0000-000000000000}"/>
    <cellStyle name="??" xfId="2" xr:uid="{00000000-0005-0000-0000-000001000000}"/>
    <cellStyle name="?? [0.00]_PRODUCT DETAIL Q1" xfId="3" xr:uid="{00000000-0005-0000-0000-000002000000}"/>
    <cellStyle name="?? [0]" xfId="4" xr:uid="{00000000-0005-0000-0000-000003000000}"/>
    <cellStyle name="???? [0.00]_PRODUCT DETAIL Q1" xfId="5" xr:uid="{00000000-0005-0000-0000-000004000000}"/>
    <cellStyle name="????_PRODUCT DETAIL Q1" xfId="6" xr:uid="{00000000-0005-0000-0000-000005000000}"/>
    <cellStyle name="???[0]_?? DI" xfId="7" xr:uid="{00000000-0005-0000-0000-000006000000}"/>
    <cellStyle name="???_?? DI" xfId="8" xr:uid="{00000000-0005-0000-0000-000007000000}"/>
    <cellStyle name="??[0]_BRE" xfId="9" xr:uid="{00000000-0005-0000-0000-000008000000}"/>
    <cellStyle name="??_ Att. 1- Cover" xfId="10" xr:uid="{00000000-0005-0000-0000-000009000000}"/>
    <cellStyle name="??_kc-elec system check list" xfId="11" xr:uid="{00000000-0005-0000-0000-00000A000000}"/>
    <cellStyle name="?_x005f_x001d_??%U©÷u&amp;H©÷9_x005f_x0008_? s_x005f_x000a__x005f_x0007__x005f_x0001__x005f_x0001_?_x005f_x0002_??????" xfId="153" xr:uid="{00000000-0005-0000-0000-00000B000000}"/>
    <cellStyle name="?_x005f_x001d_??%U©÷u&amp;H©÷9_x005f_x0008_? s_x005f_x000a__x005f_x0007__x005f_x0001__x005f_x0001_?_x005f_x0002_?????? 2" xfId="183" xr:uid="{00000000-0005-0000-0000-00000C000000}"/>
    <cellStyle name="_Ung von nam 2011 vung TNB - Doan Cong tac (12-5-2010)_Chuẩn bị đầu tư 2011 (sep Hung)_KH 2012 (T3-2013) 2" xfId="175" xr:uid="{00000000-0005-0000-0000-00000D000000}"/>
    <cellStyle name="•W€_STDFOR" xfId="12" xr:uid="{00000000-0005-0000-0000-00000E000000}"/>
    <cellStyle name="W_STDFOR" xfId="123" xr:uid="{00000000-0005-0000-0000-00000F000000}"/>
    <cellStyle name="0" xfId="13" xr:uid="{00000000-0005-0000-0000-000010000000}"/>
    <cellStyle name="1" xfId="14" xr:uid="{00000000-0005-0000-0000-000011000000}"/>
    <cellStyle name="¹éºÐÀ²_±âÅ¸" xfId="15" xr:uid="{00000000-0005-0000-0000-000012000000}"/>
    <cellStyle name="2" xfId="16" xr:uid="{00000000-0005-0000-0000-000013000000}"/>
    <cellStyle name="20% - Accent1" xfId="17" builtinId="30" customBuiltin="1"/>
    <cellStyle name="20% - Accent2" xfId="18" builtinId="34" customBuiltin="1"/>
    <cellStyle name="20% - Accent3" xfId="19" builtinId="38" customBuiltin="1"/>
    <cellStyle name="20% - Accent4" xfId="20" builtinId="42" customBuiltin="1"/>
    <cellStyle name="20% - Accent5" xfId="21" builtinId="46" customBuiltin="1"/>
    <cellStyle name="20% - Accent6" xfId="22" builtinId="50" customBuiltin="1"/>
    <cellStyle name="3" xfId="23" xr:uid="{00000000-0005-0000-0000-00001A000000}"/>
    <cellStyle name="4" xfId="24" xr:uid="{00000000-0005-0000-0000-00001B000000}"/>
    <cellStyle name="40% - Accent1" xfId="25" builtinId="31" customBuiltin="1"/>
    <cellStyle name="40% - Accent2" xfId="26" builtinId="35" customBuiltin="1"/>
    <cellStyle name="40% - Accent3" xfId="27" builtinId="39" customBuiltin="1"/>
    <cellStyle name="40% - Accent4" xfId="28" builtinId="43" customBuiltin="1"/>
    <cellStyle name="40% - Accent5" xfId="29" builtinId="47" customBuiltin="1"/>
    <cellStyle name="40% - Accent6" xfId="30" builtinId="51" customBuiltin="1"/>
    <cellStyle name="6" xfId="31" xr:uid="{00000000-0005-0000-0000-000022000000}"/>
    <cellStyle name="60% - Accent1" xfId="32" builtinId="32" customBuiltin="1"/>
    <cellStyle name="60% - Accent2" xfId="33" builtinId="36" customBuiltin="1"/>
    <cellStyle name="60% - Accent3" xfId="34" builtinId="40" customBuiltin="1"/>
    <cellStyle name="60% - Accent4" xfId="35" builtinId="44" customBuiltin="1"/>
    <cellStyle name="60% - Accent5" xfId="36" builtinId="48" customBuiltin="1"/>
    <cellStyle name="60% - Accent6" xfId="37" builtinId="52" customBuiltin="1"/>
    <cellStyle name="Accent1" xfId="38" builtinId="29" customBuiltin="1"/>
    <cellStyle name="Accent2" xfId="39" builtinId="33" customBuiltin="1"/>
    <cellStyle name="Accent3" xfId="40" builtinId="37" customBuiltin="1"/>
    <cellStyle name="Accent4" xfId="41" builtinId="41" customBuiltin="1"/>
    <cellStyle name="Accent5" xfId="42" builtinId="45" customBuiltin="1"/>
    <cellStyle name="Accent6" xfId="43" builtinId="49" customBuiltin="1"/>
    <cellStyle name="ÅëÈ­ [0]_¿ì¹°Åë" xfId="44" xr:uid="{00000000-0005-0000-0000-00002F000000}"/>
    <cellStyle name="AeE­ [0]_INQUIRY ¿µ¾÷AßAø " xfId="45" xr:uid="{00000000-0005-0000-0000-000030000000}"/>
    <cellStyle name="ÅëÈ­ [0]_Sheet1" xfId="46" xr:uid="{00000000-0005-0000-0000-000031000000}"/>
    <cellStyle name="ÅëÈ­_¿ì¹°Åë" xfId="47" xr:uid="{00000000-0005-0000-0000-000032000000}"/>
    <cellStyle name="AeE­_INQUIRY ¿µ¾÷AßAø " xfId="48" xr:uid="{00000000-0005-0000-0000-000033000000}"/>
    <cellStyle name="ÅëÈ­_Sheet1" xfId="49" xr:uid="{00000000-0005-0000-0000-000034000000}"/>
    <cellStyle name="ÄÞ¸¶ [0]_¿ì¹°Åë" xfId="50" xr:uid="{00000000-0005-0000-0000-000035000000}"/>
    <cellStyle name="AÞ¸¶ [0]_INQUIRY ¿?¾÷AßAø " xfId="51" xr:uid="{00000000-0005-0000-0000-000036000000}"/>
    <cellStyle name="ÄÞ¸¶ [0]_L601CPT" xfId="52" xr:uid="{00000000-0005-0000-0000-000037000000}"/>
    <cellStyle name="ÄÞ¸¶_¿ì¹°Åë" xfId="53" xr:uid="{00000000-0005-0000-0000-000038000000}"/>
    <cellStyle name="AÞ¸¶_INQUIRY ¿?¾÷AßAø " xfId="54" xr:uid="{00000000-0005-0000-0000-000039000000}"/>
    <cellStyle name="ÄÞ¸¶_L601CPT" xfId="55" xr:uid="{00000000-0005-0000-0000-00003A000000}"/>
    <cellStyle name="Bad" xfId="56" builtinId="27" customBuiltin="1"/>
    <cellStyle name="C?AØ_¿?¾÷CoE² " xfId="57" xr:uid="{00000000-0005-0000-0000-00003C000000}"/>
    <cellStyle name="Ç¥ÁØ_#2(M17)_1" xfId="58" xr:uid="{00000000-0005-0000-0000-00003D000000}"/>
    <cellStyle name="C￥AØ_¿μ¾÷CoE² " xfId="59" xr:uid="{00000000-0005-0000-0000-00003E000000}"/>
    <cellStyle name="Ç¥ÁØ_±³°¢¼ö·®" xfId="60" xr:uid="{00000000-0005-0000-0000-00003F000000}"/>
    <cellStyle name="Calculation" xfId="61" builtinId="22" customBuiltin="1"/>
    <cellStyle name="category" xfId="62" xr:uid="{00000000-0005-0000-0000-000041000000}"/>
    <cellStyle name="Comma" xfId="152" builtinId="3"/>
    <cellStyle name="Comma [0] 2" xfId="162" xr:uid="{00000000-0005-0000-0000-000044000000}"/>
    <cellStyle name="Comma 10" xfId="182" xr:uid="{00000000-0005-0000-0000-000045000000}"/>
    <cellStyle name="Comma 10 2" xfId="155" xr:uid="{00000000-0005-0000-0000-000046000000}"/>
    <cellStyle name="Comma 10 2 2 2" xfId="187" xr:uid="{00000000-0005-0000-0000-000047000000}"/>
    <cellStyle name="Comma 10 5 2" xfId="154" xr:uid="{00000000-0005-0000-0000-000048000000}"/>
    <cellStyle name="Comma 105" xfId="186" xr:uid="{00000000-0005-0000-0000-000049000000}"/>
    <cellStyle name="Comma 16 3 2 2 2 3 2" xfId="172" xr:uid="{00000000-0005-0000-0000-00004A000000}"/>
    <cellStyle name="Comma 2" xfId="164" xr:uid="{00000000-0005-0000-0000-00004B000000}"/>
    <cellStyle name="Comma 2_bao cao cua UBND tinh quy II - 2011" xfId="180" xr:uid="{00000000-0005-0000-0000-00004C000000}"/>
    <cellStyle name="Comma 22" xfId="177" xr:uid="{00000000-0005-0000-0000-00004D000000}"/>
    <cellStyle name="Comma 3" xfId="189" xr:uid="{DC407D44-CC98-4384-BC7A-DF0D33382872}"/>
    <cellStyle name="Comma 38 2" xfId="181" xr:uid="{00000000-0005-0000-0000-00004E000000}"/>
    <cellStyle name="Comma0" xfId="64" xr:uid="{00000000-0005-0000-0000-00004F000000}"/>
    <cellStyle name="Currency0" xfId="65" xr:uid="{00000000-0005-0000-0000-000050000000}"/>
    <cellStyle name="Check Cell" xfId="63" builtinId="23" customBuiltin="1"/>
    <cellStyle name="D1" xfId="66" xr:uid="{00000000-0005-0000-0000-000051000000}"/>
    <cellStyle name="Date" xfId="67" xr:uid="{00000000-0005-0000-0000-000052000000}"/>
    <cellStyle name="Dezimal [0]_UXO VII" xfId="68" xr:uid="{00000000-0005-0000-0000-000053000000}"/>
    <cellStyle name="Dezimal_UXO VII" xfId="69" xr:uid="{00000000-0005-0000-0000-000054000000}"/>
    <cellStyle name="e" xfId="70" xr:uid="{00000000-0005-0000-0000-000055000000}"/>
    <cellStyle name="e 2" xfId="163" xr:uid="{00000000-0005-0000-0000-000056000000}"/>
    <cellStyle name="Explanatory Text" xfId="71" builtinId="53" customBuiltin="1"/>
    <cellStyle name="f" xfId="72" xr:uid="{00000000-0005-0000-0000-000058000000}"/>
    <cellStyle name="f 2" xfId="165" xr:uid="{00000000-0005-0000-0000-000059000000}"/>
    <cellStyle name="Fixed" xfId="73" xr:uid="{00000000-0005-0000-0000-00005A000000}"/>
    <cellStyle name="Good" xfId="74" builtinId="26" customBuiltin="1"/>
    <cellStyle name="Grey" xfId="75" xr:uid="{00000000-0005-0000-0000-00005C000000}"/>
    <cellStyle name="HEADER" xfId="76" xr:uid="{00000000-0005-0000-0000-00005D000000}"/>
    <cellStyle name="Header1" xfId="77" xr:uid="{00000000-0005-0000-0000-00005E000000}"/>
    <cellStyle name="Header2" xfId="78" xr:uid="{00000000-0005-0000-0000-00005F000000}"/>
    <cellStyle name="Heading 1" xfId="79" builtinId="16" customBuiltin="1"/>
    <cellStyle name="Heading 2" xfId="80" builtinId="17" customBuiltin="1"/>
    <cellStyle name="Heading 3" xfId="81" builtinId="18" customBuiltin="1"/>
    <cellStyle name="Heading 4" xfId="82" builtinId="19" customBuiltin="1"/>
    <cellStyle name="Heading1" xfId="83" xr:uid="{00000000-0005-0000-0000-000064000000}"/>
    <cellStyle name="Heading2" xfId="84" xr:uid="{00000000-0005-0000-0000-000065000000}"/>
    <cellStyle name="Input" xfId="85" builtinId="20" customBuiltin="1"/>
    <cellStyle name="Input [yellow]" xfId="86" xr:uid="{00000000-0005-0000-0000-000067000000}"/>
    <cellStyle name="Linked Cell" xfId="87" builtinId="24" customBuiltin="1"/>
    <cellStyle name="Millares [0]_Well Timing" xfId="88" xr:uid="{00000000-0005-0000-0000-000069000000}"/>
    <cellStyle name="Millares_Well Timing" xfId="89" xr:uid="{00000000-0005-0000-0000-00006A000000}"/>
    <cellStyle name="Model" xfId="90" xr:uid="{00000000-0005-0000-0000-00006B000000}"/>
    <cellStyle name="Moneda [0]_Well Timing" xfId="91" xr:uid="{00000000-0005-0000-0000-00006C000000}"/>
    <cellStyle name="Moneda_Well Timing" xfId="92" xr:uid="{00000000-0005-0000-0000-00006D000000}"/>
    <cellStyle name="n" xfId="93" xr:uid="{00000000-0005-0000-0000-00006E000000}"/>
    <cellStyle name="Neutral" xfId="94" builtinId="28" customBuiltin="1"/>
    <cellStyle name="Normal" xfId="0" builtinId="0"/>
    <cellStyle name="Normal - Style1" xfId="95" xr:uid="{00000000-0005-0000-0000-000071000000}"/>
    <cellStyle name="Normal - Style1 2" xfId="159" xr:uid="{00000000-0005-0000-0000-000072000000}"/>
    <cellStyle name="Normal - Style1 2 2" xfId="173" xr:uid="{00000000-0005-0000-0000-000073000000}"/>
    <cellStyle name="Normal 10 2 2" xfId="179" xr:uid="{00000000-0005-0000-0000-000074000000}"/>
    <cellStyle name="Normal 13" xfId="150" xr:uid="{00000000-0005-0000-0000-000075000000}"/>
    <cellStyle name="Normal 13 3" xfId="160" xr:uid="{00000000-0005-0000-0000-000076000000}"/>
    <cellStyle name="Normal 17" xfId="176" xr:uid="{00000000-0005-0000-0000-000077000000}"/>
    <cellStyle name="Normal 2" xfId="96" xr:uid="{00000000-0005-0000-0000-000078000000}"/>
    <cellStyle name="Normal 2 2" xfId="166" xr:uid="{00000000-0005-0000-0000-000079000000}"/>
    <cellStyle name="Normal 2 4" xfId="188" xr:uid="{C03338D0-4CA5-4804-928A-E01AA7F97E71}"/>
    <cellStyle name="Normal 3" xfId="148" xr:uid="{00000000-0005-0000-0000-00007A000000}"/>
    <cellStyle name="Normal 3 2" xfId="171" xr:uid="{00000000-0005-0000-0000-00007B000000}"/>
    <cellStyle name="Normal 4" xfId="161" xr:uid="{00000000-0005-0000-0000-00007C000000}"/>
    <cellStyle name="Normal 4 2" xfId="158" xr:uid="{00000000-0005-0000-0000-00007D000000}"/>
    <cellStyle name="Normal 4 2 2 2 2" xfId="185" xr:uid="{00000000-0005-0000-0000-00007E000000}"/>
    <cellStyle name="Normal 4 2 4" xfId="178" xr:uid="{00000000-0005-0000-0000-00007F000000}"/>
    <cellStyle name="Normal 5" xfId="170" xr:uid="{00000000-0005-0000-0000-000080000000}"/>
    <cellStyle name="Normal 6" xfId="184" xr:uid="{00000000-0005-0000-0000-000081000000}"/>
    <cellStyle name="Normal 67" xfId="174" xr:uid="{00000000-0005-0000-0000-000082000000}"/>
    <cellStyle name="Normal_Bieu mau (CV )" xfId="151" xr:uid="{00000000-0005-0000-0000-000083000000}"/>
    <cellStyle name="Normal_Bieu mau (CV ) 2 2" xfId="157" xr:uid="{00000000-0005-0000-0000-000084000000}"/>
    <cellStyle name="Normal_Bieu mau (CV ) 3" xfId="149" xr:uid="{00000000-0005-0000-0000-000085000000}"/>
    <cellStyle name="Normal_Sheet1 2" xfId="156" xr:uid="{00000000-0005-0000-0000-000086000000}"/>
    <cellStyle name="Note" xfId="97" builtinId="10" customBuiltin="1"/>
    <cellStyle name="Œ…‹æØ‚è [0.00]_laroux" xfId="98" xr:uid="{00000000-0005-0000-0000-000088000000}"/>
    <cellStyle name="Œ…‹æØ‚è_laroux" xfId="99" xr:uid="{00000000-0005-0000-0000-000089000000}"/>
    <cellStyle name="oft Excel]_x000d__x000a_Comment=The open=/f lines load custom functions into the Paste Function list._x000d__x000a_Maximized=2_x000d__x000a_Basics=1_x000d__x000a_A" xfId="100" xr:uid="{00000000-0005-0000-0000-00008A000000}"/>
    <cellStyle name="oft Excel]_x000d__x000a_Comment=The open=/f lines load custom functions into the Paste Function list._x000d__x000a_Maximized=3_x000d__x000a_Basics=1_x000d__x000a_A" xfId="101" xr:uid="{00000000-0005-0000-0000-00008B000000}"/>
    <cellStyle name="omma [0]_Mktg Prog" xfId="102" xr:uid="{00000000-0005-0000-0000-00008C000000}"/>
    <cellStyle name="ormal_Sheet1_1" xfId="103" xr:uid="{00000000-0005-0000-0000-00008D000000}"/>
    <cellStyle name="Output" xfId="104" builtinId="21" customBuiltin="1"/>
    <cellStyle name="Percent [2]" xfId="105" xr:uid="{00000000-0005-0000-0000-00008F000000}"/>
    <cellStyle name="Percent [2] 2" xfId="167" xr:uid="{00000000-0005-0000-0000-000090000000}"/>
    <cellStyle name="s]_x000d__x000a_spooler=yes_x000d__x000a_load=_x000d__x000a_Beep=yes_x000d__x000a_NullPort=None_x000d__x000a_BorderWidth=3_x000d__x000a_CursorBlinkRate=1200_x000d__x000a_DoubleClickSpeed=452_x000d__x000a_Programs=co" xfId="106" xr:uid="{00000000-0005-0000-0000-000091000000}"/>
    <cellStyle name="Siêu nối kết_Book1" xfId="107" xr:uid="{00000000-0005-0000-0000-000092000000}"/>
    <cellStyle name="style_1" xfId="108" xr:uid="{00000000-0005-0000-0000-000093000000}"/>
    <cellStyle name="subhead" xfId="109" xr:uid="{00000000-0005-0000-0000-000094000000}"/>
    <cellStyle name="T" xfId="110" xr:uid="{00000000-0005-0000-0000-000095000000}"/>
    <cellStyle name="T_Book1" xfId="111" xr:uid="{00000000-0005-0000-0000-000096000000}"/>
    <cellStyle name="T_Kldao dap" xfId="112" xr:uid="{00000000-0005-0000-0000-000097000000}"/>
    <cellStyle name="Tieu_de_2" xfId="116" xr:uid="{00000000-0005-0000-0000-00009C000000}"/>
    <cellStyle name="Title" xfId="117" builtinId="15" customBuiltin="1"/>
    <cellStyle name="Total" xfId="118" builtinId="25" customBuiltin="1"/>
    <cellStyle name="th" xfId="113" xr:uid="{00000000-0005-0000-0000-000098000000}"/>
    <cellStyle name="þ_x001d_ð·_x000c_æþ'_x000d_ßþU_x0001_Ø_x0005_ü_x0014__x0007__x0001__x0001_" xfId="114" xr:uid="{00000000-0005-0000-0000-000099000000}"/>
    <cellStyle name="þ_x001d_ðÇ%Uý—&amp;Hý9_x0008_Ÿ_x0009_s_x000a__x0007__x0001__x0001_" xfId="115" xr:uid="{00000000-0005-0000-0000-00009A000000}"/>
    <cellStyle name="þ_x001d_ðÇ%Uý—&amp;Hý9_x0008_Ÿ_x0009_s_x000a__x0007__x0001__x0001_ 2" xfId="168" xr:uid="{00000000-0005-0000-0000-00009B000000}"/>
    <cellStyle name="viet" xfId="119" xr:uid="{00000000-0005-0000-0000-00009F000000}"/>
    <cellStyle name="viet2" xfId="120" xr:uid="{00000000-0005-0000-0000-0000A0000000}"/>
    <cellStyle name="Vn Time 13" xfId="121" xr:uid="{00000000-0005-0000-0000-0000A1000000}"/>
    <cellStyle name="Vn Time 13 2" xfId="169" xr:uid="{00000000-0005-0000-0000-0000A2000000}"/>
    <cellStyle name="Vn Time 14" xfId="122" xr:uid="{00000000-0005-0000-0000-0000A3000000}"/>
    <cellStyle name="Währung [0]_UXO VII" xfId="124" xr:uid="{00000000-0005-0000-0000-0000A4000000}"/>
    <cellStyle name="Währung_UXO VII" xfId="125" xr:uid="{00000000-0005-0000-0000-0000A5000000}"/>
    <cellStyle name="Warning Text" xfId="126" builtinId="11" customBuiltin="1"/>
    <cellStyle name="xuan" xfId="127" xr:uid="{00000000-0005-0000-0000-0000A7000000}"/>
    <cellStyle name=" [0.00]_ Att. 1- Cover" xfId="145" xr:uid="{00000000-0005-0000-0000-0000A8000000}"/>
    <cellStyle name="_ Att. 1- Cover" xfId="146" xr:uid="{00000000-0005-0000-0000-0000A9000000}"/>
    <cellStyle name="?_ Att. 1- Cover" xfId="147" xr:uid="{00000000-0005-0000-0000-0000AA000000}"/>
    <cellStyle name="똿뗦먛귟 [0.00]_PRODUCT DETAIL Q1" xfId="128" xr:uid="{00000000-0005-0000-0000-0000AB000000}"/>
    <cellStyle name="똿뗦먛귟_PRODUCT DETAIL Q1" xfId="129" xr:uid="{00000000-0005-0000-0000-0000AC000000}"/>
    <cellStyle name="믅됞 [0.00]_PRODUCT DETAIL Q1" xfId="130" xr:uid="{00000000-0005-0000-0000-0000AD000000}"/>
    <cellStyle name="믅됞_PRODUCT DETAIL Q1" xfId="131" xr:uid="{00000000-0005-0000-0000-0000AE000000}"/>
    <cellStyle name="백분율_95" xfId="132" xr:uid="{00000000-0005-0000-0000-0000AF000000}"/>
    <cellStyle name="뷭?_BOOKSHIP" xfId="133" xr:uid="{00000000-0005-0000-0000-0000B0000000}"/>
    <cellStyle name="콤마 [0]_ 비목별 월별기술 " xfId="137" xr:uid="{00000000-0005-0000-0000-0000B1000000}"/>
    <cellStyle name="콤마_ 비목별 월별기술 " xfId="138" xr:uid="{00000000-0005-0000-0000-0000B2000000}"/>
    <cellStyle name="통화 [0]_1202" xfId="139" xr:uid="{00000000-0005-0000-0000-0000B3000000}"/>
    <cellStyle name="통화_1202" xfId="140" xr:uid="{00000000-0005-0000-0000-0000B4000000}"/>
    <cellStyle name="표준_(정보부문)월별인원계획" xfId="141" xr:uid="{00000000-0005-0000-0000-0000B5000000}"/>
    <cellStyle name="一般_00Q3902REV.1" xfId="134" xr:uid="{00000000-0005-0000-0000-0000B6000000}"/>
    <cellStyle name="千分位[0]_00Q3902REV.1" xfId="135" xr:uid="{00000000-0005-0000-0000-0000B7000000}"/>
    <cellStyle name="千分位_00Q3902REV.1" xfId="136" xr:uid="{00000000-0005-0000-0000-0000B8000000}"/>
    <cellStyle name="貨幣 [0]_00Q3902REV.1" xfId="142" xr:uid="{00000000-0005-0000-0000-0000B9000000}"/>
    <cellStyle name="貨幣[0]_BRE" xfId="143" xr:uid="{00000000-0005-0000-0000-0000BA000000}"/>
    <cellStyle name="貨幣_00Q3902REV.1" xfId="144" xr:uid="{00000000-0005-0000-0000-0000BB000000}"/>
  </cellStyles>
  <dxfs count="5">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mruColors>
      <color rgb="FF0000FF"/>
      <color rgb="FFCCECFF"/>
      <color rgb="FF00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75" Type="http://schemas.openxmlformats.org/officeDocument/2006/relationships/worksheet" Target="worksheets/sheet175.xml"/><Relationship Id="rId170" Type="http://schemas.openxmlformats.org/officeDocument/2006/relationships/worksheet" Target="worksheets/sheet170.xml"/><Relationship Id="rId191"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181" Type="http://schemas.openxmlformats.org/officeDocument/2006/relationships/worksheet" Target="worksheets/sheet181.xml"/><Relationship Id="rId186" Type="http://schemas.openxmlformats.org/officeDocument/2006/relationships/worksheet" Target="worksheets/sheet186.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worksheet" Target="worksheets/sheet171.xml"/><Relationship Id="rId176" Type="http://schemas.openxmlformats.org/officeDocument/2006/relationships/worksheet" Target="worksheets/sheet176.xml"/><Relationship Id="rId192" Type="http://schemas.openxmlformats.org/officeDocument/2006/relationships/styles" Target="styles.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82" Type="http://schemas.openxmlformats.org/officeDocument/2006/relationships/worksheet" Target="worksheets/sheet182.xml"/><Relationship Id="rId187" Type="http://schemas.openxmlformats.org/officeDocument/2006/relationships/worksheet" Target="worksheets/sheet187.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72" Type="http://schemas.openxmlformats.org/officeDocument/2006/relationships/worksheet" Target="worksheets/sheet172.xml"/><Relationship Id="rId193"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s>
</file>

<file path=xl/drawings/drawing1.xml><?xml version="1.0" encoding="utf-8"?>
<xdr:wsDr xmlns:xdr="http://schemas.openxmlformats.org/drawingml/2006/spreadsheetDrawing" xmlns:a="http://schemas.openxmlformats.org/drawingml/2006/main">
  <xdr:twoCellAnchor>
    <xdr:from>
      <xdr:col>1</xdr:col>
      <xdr:colOff>1181100</xdr:colOff>
      <xdr:row>0</xdr:row>
      <xdr:rowOff>9525</xdr:rowOff>
    </xdr:from>
    <xdr:to>
      <xdr:col>1</xdr:col>
      <xdr:colOff>1743075</xdr:colOff>
      <xdr:row>0</xdr:row>
      <xdr:rowOff>9526</xdr:rowOff>
    </xdr:to>
    <xdr:cxnSp macro="">
      <xdr:nvCxnSpPr>
        <xdr:cNvPr id="2" name="Straight Connector 1">
          <a:extLst>
            <a:ext uri="{FF2B5EF4-FFF2-40B4-BE49-F238E27FC236}">
              <a16:creationId xmlns:a16="http://schemas.microsoft.com/office/drawing/2014/main" id="{C04A844E-6C9A-4DC6-9BE2-E472B90B6DD5}"/>
            </a:ext>
          </a:extLst>
        </xdr:cNvPr>
        <xdr:cNvCxnSpPr/>
      </xdr:nvCxnSpPr>
      <xdr:spPr>
        <a:xfrm flipV="1">
          <a:off x="1543050" y="390525"/>
          <a:ext cx="56197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7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8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dimension ref="A1"/>
  <sheetViews>
    <sheetView workbookViewId="0"/>
  </sheetViews>
  <sheetFormatPr defaultRowHeight="15.75"/>
  <sheetData/>
  <pageMargins left="0.7" right="0.7" top="0.75" bottom="0.75" header="0.3" footer="0.3"/>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dimension ref="A1"/>
  <sheetViews>
    <sheetView workbookViewId="0"/>
  </sheetViews>
  <sheetFormatPr defaultRowHeight="15.75"/>
  <sheetData/>
  <pageMargins left="0.7" right="0.7" top="0.75" bottom="0.75" header="0.3" footer="0.3"/>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200-000000000000}">
  <dimension ref="A1"/>
  <sheetViews>
    <sheetView workbookViewId="0"/>
  </sheetViews>
  <sheetFormatPr defaultRowHeight="15.7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300-000000000000}">
  <dimension ref="A1"/>
  <sheetViews>
    <sheetView workbookViewId="0"/>
  </sheetViews>
  <sheetFormatPr defaultRowHeight="15"/>
  <sheetData/>
  <pageMargins left="0.7" right="0.7" top="0.75" bottom="0.75" header="0.3" footer="0.3"/>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400-000000000000}">
  <sheetPr>
    <tabColor rgb="FF00B050"/>
  </sheetPr>
  <dimension ref="A1:K32"/>
  <sheetViews>
    <sheetView workbookViewId="0">
      <pane ySplit="6" topLeftCell="A7" activePane="bottomLeft" state="frozen"/>
      <selection pane="bottomLeft" activeCell="A3" sqref="A3:F3"/>
    </sheetView>
  </sheetViews>
  <sheetFormatPr defaultRowHeight="15.75"/>
  <cols>
    <col min="1" max="1" width="4.375" bestFit="1" customWidth="1"/>
    <col min="2" max="2" width="34.625" customWidth="1"/>
    <col min="3" max="3" width="12.875" customWidth="1"/>
    <col min="4" max="4" width="12" customWidth="1"/>
    <col min="5" max="6" width="10.75" customWidth="1"/>
  </cols>
  <sheetData>
    <row r="1" spans="1:11">
      <c r="A1" s="506" t="s">
        <v>301</v>
      </c>
      <c r="B1" s="506"/>
      <c r="C1" s="506"/>
      <c r="D1" s="506"/>
      <c r="E1" s="506"/>
      <c r="F1" s="506"/>
    </row>
    <row r="2" spans="1:11" ht="46.5" customHeight="1">
      <c r="A2" s="507" t="s">
        <v>372</v>
      </c>
      <c r="B2" s="507"/>
      <c r="C2" s="507"/>
      <c r="D2" s="507"/>
      <c r="E2" s="507"/>
      <c r="F2" s="507"/>
    </row>
    <row r="3" spans="1:11">
      <c r="A3" s="508" t="str">
        <f>'Biểu 2 NSĐP (không in'!A4:Q4</f>
        <v>(Kèm theo Báo cáo số: 462/BC-UBND ngày 05/9/2025 của UBND xã Mường Tè)</v>
      </c>
      <c r="B3" s="508"/>
      <c r="C3" s="508"/>
      <c r="D3" s="508"/>
      <c r="E3" s="508"/>
      <c r="F3" s="508"/>
    </row>
    <row r="4" spans="1:11" ht="16.5" thickBot="1">
      <c r="A4" s="223"/>
      <c r="B4" s="224"/>
      <c r="C4" s="509" t="s">
        <v>276</v>
      </c>
      <c r="D4" s="509"/>
      <c r="E4" s="509"/>
      <c r="F4" s="509"/>
    </row>
    <row r="5" spans="1:11" ht="27.75" customHeight="1">
      <c r="A5" s="512" t="s">
        <v>6</v>
      </c>
      <c r="B5" s="510" t="s">
        <v>9</v>
      </c>
      <c r="C5" s="510" t="s">
        <v>320</v>
      </c>
      <c r="D5" s="510" t="s">
        <v>300</v>
      </c>
      <c r="E5" s="510" t="s">
        <v>297</v>
      </c>
      <c r="F5" s="514" t="s">
        <v>5</v>
      </c>
    </row>
    <row r="6" spans="1:11" ht="27.75" customHeight="1">
      <c r="A6" s="513"/>
      <c r="B6" s="511"/>
      <c r="C6" s="511"/>
      <c r="D6" s="511"/>
      <c r="E6" s="511"/>
      <c r="F6" s="515"/>
    </row>
    <row r="7" spans="1:11">
      <c r="A7" s="367"/>
      <c r="B7" s="368" t="s">
        <v>277</v>
      </c>
      <c r="C7" s="369">
        <f>C8+C18</f>
        <v>8815.1</v>
      </c>
      <c r="D7" s="369">
        <f>D8+D18</f>
        <v>6303.4230000000007</v>
      </c>
      <c r="E7" s="370">
        <f t="shared" ref="E7:E9" si="0">D7/C7*100</f>
        <v>71.507107123004857</v>
      </c>
      <c r="F7" s="371"/>
    </row>
    <row r="8" spans="1:11" ht="21" customHeight="1">
      <c r="A8" s="372" t="s">
        <v>0</v>
      </c>
      <c r="B8" s="373" t="s">
        <v>282</v>
      </c>
      <c r="C8" s="374">
        <f>+C9+C14</f>
        <v>7302.223</v>
      </c>
      <c r="D8" s="374">
        <f>+D9+D14</f>
        <v>5929.68</v>
      </c>
      <c r="E8" s="424">
        <f t="shared" si="0"/>
        <v>81.20376493569151</v>
      </c>
      <c r="F8" s="375"/>
    </row>
    <row r="9" spans="1:11" ht="34.5" hidden="1" customHeight="1">
      <c r="A9" s="228" t="s">
        <v>2</v>
      </c>
      <c r="B9" s="229" t="s">
        <v>298</v>
      </c>
      <c r="C9" s="230">
        <f>SUM(C10:C13)</f>
        <v>0</v>
      </c>
      <c r="D9" s="230">
        <f>D13</f>
        <v>0</v>
      </c>
      <c r="E9" s="426" t="e">
        <f t="shared" si="0"/>
        <v>#DIV/0!</v>
      </c>
      <c r="F9" s="516" t="s">
        <v>284</v>
      </c>
    </row>
    <row r="10" spans="1:11" ht="34.5" hidden="1" customHeight="1">
      <c r="A10" s="345" t="s">
        <v>299</v>
      </c>
      <c r="B10" s="226" t="s">
        <v>308</v>
      </c>
      <c r="C10" s="227">
        <f>'Biểu 2 NSĐP (không in'!G12</f>
        <v>0</v>
      </c>
      <c r="D10" s="227">
        <f>'Biểu 2 NSĐP (không in'!J12</f>
        <v>0</v>
      </c>
      <c r="E10" s="363">
        <v>0</v>
      </c>
      <c r="F10" s="517"/>
    </row>
    <row r="11" spans="1:11" ht="34.5" hidden="1" customHeight="1">
      <c r="A11" s="345" t="s">
        <v>299</v>
      </c>
      <c r="B11" s="226" t="s">
        <v>278</v>
      </c>
      <c r="C11" s="227">
        <f>'Biểu 2 NSĐP (không in'!G19</f>
        <v>0</v>
      </c>
      <c r="D11" s="227">
        <f>'Biểu 2 NSĐP (không in'!J19</f>
        <v>0</v>
      </c>
      <c r="E11" s="363">
        <v>0</v>
      </c>
      <c r="F11" s="517"/>
      <c r="K11" s="348"/>
    </row>
    <row r="12" spans="1:11" ht="34.5" hidden="1" customHeight="1">
      <c r="A12" s="345" t="s">
        <v>299</v>
      </c>
      <c r="B12" s="226" t="s">
        <v>283</v>
      </c>
      <c r="C12" s="227">
        <f>'Biểu 2 NSĐP (không in'!G24</f>
        <v>0</v>
      </c>
      <c r="D12" s="227">
        <f>'Biểu 2 NSĐP (không in'!J24</f>
        <v>0</v>
      </c>
      <c r="E12" s="363">
        <v>0</v>
      </c>
      <c r="F12" s="517"/>
    </row>
    <row r="13" spans="1:11" ht="30" hidden="1" customHeight="1">
      <c r="A13" s="345" t="s">
        <v>299</v>
      </c>
      <c r="B13" s="226" t="s">
        <v>321</v>
      </c>
      <c r="C13" s="227">
        <v>0</v>
      </c>
      <c r="D13" s="227">
        <v>0</v>
      </c>
      <c r="E13" s="363">
        <v>0</v>
      </c>
      <c r="F13" s="518"/>
    </row>
    <row r="14" spans="1:11" ht="34.5" customHeight="1">
      <c r="A14" s="228" t="s">
        <v>3</v>
      </c>
      <c r="B14" s="229" t="s">
        <v>279</v>
      </c>
      <c r="C14" s="230">
        <f>SUM(C15:C17)</f>
        <v>7302.223</v>
      </c>
      <c r="D14" s="230">
        <f>SUM(D15:D17)</f>
        <v>5929.68</v>
      </c>
      <c r="E14" s="426">
        <f>D14/C14*100</f>
        <v>81.20376493569151</v>
      </c>
      <c r="F14" s="231"/>
    </row>
    <row r="15" spans="1:11" ht="34.5" customHeight="1">
      <c r="A15" s="225">
        <v>1</v>
      </c>
      <c r="B15" s="226" t="s">
        <v>204</v>
      </c>
      <c r="C15" s="227">
        <f>'Biểu 2 MTQG (VĐT)'!H13</f>
        <v>1212.223</v>
      </c>
      <c r="D15" s="227">
        <f>'Biểu 2 MTQG (VĐT)'!K13</f>
        <v>1184.7249999999999</v>
      </c>
      <c r="E15" s="227">
        <f>'Biểu 2 MTQG (VĐT)'!L13</f>
        <v>1184.7249999999999</v>
      </c>
      <c r="F15" s="504" t="s">
        <v>285</v>
      </c>
    </row>
    <row r="16" spans="1:11" ht="34.5" customHeight="1">
      <c r="A16" s="225">
        <v>2</v>
      </c>
      <c r="B16" s="226" t="s">
        <v>280</v>
      </c>
      <c r="C16" s="227">
        <f>'Biểu 2 MTQG (VĐT)'!H18</f>
        <v>984</v>
      </c>
      <c r="D16" s="227">
        <f>'Biểu 2 MTQG (VĐT)'!K18</f>
        <v>79.573999999999998</v>
      </c>
      <c r="E16" s="227">
        <f>'Biểu 2 MTQG (VĐT)'!L18</f>
        <v>79.573999999999998</v>
      </c>
      <c r="F16" s="504"/>
    </row>
    <row r="17" spans="1:6" ht="34.5" customHeight="1">
      <c r="A17" s="225">
        <v>3</v>
      </c>
      <c r="B17" s="226" t="s">
        <v>281</v>
      </c>
      <c r="C17" s="227">
        <f>'Biểu 2 MTQG (VĐT)'!H23</f>
        <v>5106</v>
      </c>
      <c r="D17" s="227">
        <f>'Biểu 2 MTQG (VĐT)'!K23</f>
        <v>4665.3810000000003</v>
      </c>
      <c r="E17" s="363">
        <f t="shared" ref="E17" si="1">D17/C17*100</f>
        <v>91.370564042303187</v>
      </c>
      <c r="F17" s="504"/>
    </row>
    <row r="18" spans="1:6" ht="25.5" customHeight="1">
      <c r="A18" s="372" t="s">
        <v>1</v>
      </c>
      <c r="B18" s="364" t="s">
        <v>310</v>
      </c>
      <c r="C18" s="365">
        <f>+C19</f>
        <v>1512.877</v>
      </c>
      <c r="D18" s="365">
        <f t="shared" ref="D18:E18" si="2">+D19</f>
        <v>373.74299999999999</v>
      </c>
      <c r="E18" s="425">
        <f t="shared" si="2"/>
        <v>24.70412333586934</v>
      </c>
      <c r="F18" s="366"/>
    </row>
    <row r="19" spans="1:6" ht="34.5" customHeight="1">
      <c r="A19" s="228"/>
      <c r="B19" s="229" t="s">
        <v>319</v>
      </c>
      <c r="C19" s="376">
        <f>SUM(C20:C22)</f>
        <v>1512.877</v>
      </c>
      <c r="D19" s="376">
        <f>SUM(D20:D22)</f>
        <v>373.74299999999999</v>
      </c>
      <c r="E19" s="426">
        <f>D19/C19*100</f>
        <v>24.70412333586934</v>
      </c>
      <c r="F19" s="504" t="s">
        <v>371</v>
      </c>
    </row>
    <row r="20" spans="1:6" ht="25.5" customHeight="1">
      <c r="A20" s="225">
        <v>1</v>
      </c>
      <c r="B20" s="226" t="s">
        <v>204</v>
      </c>
      <c r="C20" s="227">
        <f>'Biểu 3 VỐN KÉO DÀI (Khong in)'!G11</f>
        <v>262.07299999999998</v>
      </c>
      <c r="D20" s="227">
        <f>'Biểu 3 VỐN KÉO DÀI (Khong in)'!K11</f>
        <v>93.742999999999995</v>
      </c>
      <c r="E20" s="363"/>
      <c r="F20" s="504"/>
    </row>
    <row r="21" spans="1:6" ht="25.5" customHeight="1">
      <c r="A21" s="225">
        <v>2</v>
      </c>
      <c r="B21" s="226" t="s">
        <v>280</v>
      </c>
      <c r="C21" s="227">
        <f>'Biểu 3 VỐN KÉO DÀI (Khong in)'!G14</f>
        <v>970.80399999999986</v>
      </c>
      <c r="D21" s="227">
        <f>'Biểu 3 VỐN KÉO DÀI (Khong in)'!K14</f>
        <v>0</v>
      </c>
      <c r="E21" s="363"/>
      <c r="F21" s="504"/>
    </row>
    <row r="22" spans="1:6" ht="27" customHeight="1" thickBot="1">
      <c r="A22" s="232">
        <v>3</v>
      </c>
      <c r="B22" s="233" t="s">
        <v>281</v>
      </c>
      <c r="C22" s="234">
        <f>'Biểu 3 VỐN KÉO DÀI (Khong in)'!G17</f>
        <v>280</v>
      </c>
      <c r="D22" s="234">
        <f>'Biểu 3 VỐN KÉO DÀI (Khong in)'!K17</f>
        <v>280</v>
      </c>
      <c r="E22" s="346"/>
      <c r="F22" s="505"/>
    </row>
    <row r="23" spans="1:6" ht="34.5" customHeight="1">
      <c r="A23" s="358"/>
      <c r="B23" s="359"/>
      <c r="C23" s="360"/>
      <c r="D23" s="360"/>
      <c r="E23" s="361"/>
      <c r="F23" s="362"/>
    </row>
    <row r="24" spans="1:6" ht="34.5" customHeight="1">
      <c r="A24" s="358"/>
      <c r="B24" s="359"/>
      <c r="C24" s="360"/>
      <c r="D24" s="360"/>
      <c r="E24" s="361"/>
      <c r="F24" s="362"/>
    </row>
    <row r="25" spans="1:6">
      <c r="B25" s="359"/>
    </row>
    <row r="26" spans="1:6" s="350" customFormat="1">
      <c r="B26" s="359"/>
      <c r="C26"/>
    </row>
    <row r="27" spans="1:6" s="350" customFormat="1">
      <c r="B27" s="351" t="s">
        <v>306</v>
      </c>
      <c r="C27" s="401">
        <v>1628</v>
      </c>
    </row>
    <row r="28" spans="1:6" s="350" customFormat="1">
      <c r="B28" s="351" t="s">
        <v>307</v>
      </c>
      <c r="C28" s="401">
        <f>C8-C27</f>
        <v>5674.223</v>
      </c>
      <c r="D28" s="352"/>
    </row>
    <row r="29" spans="1:6" s="350" customFormat="1">
      <c r="B29" s="351"/>
      <c r="C29" s="401">
        <f>C17-C27</f>
        <v>3478</v>
      </c>
    </row>
    <row r="30" spans="1:6" s="350" customFormat="1">
      <c r="B30" s="351"/>
    </row>
    <row r="31" spans="1:6" s="350" customFormat="1"/>
    <row r="32" spans="1:6" s="350" customFormat="1"/>
  </sheetData>
  <mergeCells count="13">
    <mergeCell ref="F19:F22"/>
    <mergeCell ref="F15:F17"/>
    <mergeCell ref="A1:F1"/>
    <mergeCell ref="A2:F2"/>
    <mergeCell ref="A3:F3"/>
    <mergeCell ref="C4:F4"/>
    <mergeCell ref="C5:C6"/>
    <mergeCell ref="B5:B6"/>
    <mergeCell ref="A5:A6"/>
    <mergeCell ref="D5:D6"/>
    <mergeCell ref="E5:E6"/>
    <mergeCell ref="F5:F6"/>
    <mergeCell ref="F9:F13"/>
  </mergeCells>
  <printOptions horizontalCentered="1"/>
  <pageMargins left="0.59055118110236204" right="0.39370078740157499" top="0.74803149606299202" bottom="0.74803149606299202" header="0.31496062992126" footer="0.31496062992126"/>
  <pageSetup paperSize="9" orientation="portrait" r:id="rId1"/>
</worksheet>
</file>

<file path=xl/worksheets/sheet1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500-000000000000}">
  <sheetPr>
    <tabColor rgb="FF00B050"/>
  </sheetPr>
  <dimension ref="A1:Z44"/>
  <sheetViews>
    <sheetView topLeftCell="A2" zoomScaleNormal="100" workbookViewId="0">
      <pane ySplit="9" topLeftCell="A11" activePane="bottomLeft" state="frozen"/>
      <selection activeCell="A2" sqref="A2"/>
      <selection pane="bottomLeft" activeCell="A4" sqref="A4:Q4"/>
    </sheetView>
  </sheetViews>
  <sheetFormatPr defaultColWidth="9" defaultRowHeight="15.75"/>
  <cols>
    <col min="1" max="1" width="4" style="17" customWidth="1"/>
    <col min="2" max="2" width="49.75" style="16" customWidth="1"/>
    <col min="3" max="3" width="8.875" style="15" customWidth="1"/>
    <col min="4" max="4" width="10.125" style="15" customWidth="1"/>
    <col min="5" max="5" width="11.5" style="15" customWidth="1"/>
    <col min="6" max="6" width="9.875" style="15" customWidth="1"/>
    <col min="7" max="7" width="11" style="15" customWidth="1"/>
    <col min="8" max="8" width="9.75" style="15" customWidth="1"/>
    <col min="9" max="12" width="9.875" style="15" customWidth="1"/>
    <col min="13" max="15" width="9.875" style="15" hidden="1" customWidth="1"/>
    <col min="16" max="16" width="13.75" style="15" hidden="1" customWidth="1"/>
    <col min="17" max="17" width="11.25" style="15" customWidth="1"/>
    <col min="18" max="18" width="7.125" style="15" customWidth="1"/>
    <col min="19" max="19" width="7.125" style="15" hidden="1" customWidth="1"/>
    <col min="20" max="20" width="14.625" style="15" hidden="1" customWidth="1"/>
    <col min="21" max="21" width="13.75" style="15" hidden="1" customWidth="1"/>
    <col min="22" max="22" width="7.375" style="15" customWidth="1"/>
    <col min="23" max="23" width="7.5" style="15" customWidth="1"/>
    <col min="24" max="24" width="11.375" style="15" bestFit="1" customWidth="1"/>
    <col min="25" max="25" width="9.75" style="15" bestFit="1" customWidth="1"/>
    <col min="26" max="26" width="10.25" style="15" bestFit="1" customWidth="1"/>
    <col min="27" max="16384" width="9" style="15"/>
  </cols>
  <sheetData>
    <row r="1" spans="1:26" ht="15.75" hidden="1" customHeight="1">
      <c r="A1" s="533"/>
      <c r="B1" s="533"/>
      <c r="Q1" s="6"/>
    </row>
    <row r="2" spans="1:26" ht="10.5" customHeight="1">
      <c r="A2" s="12"/>
      <c r="B2" s="139"/>
      <c r="Q2" s="12" t="s">
        <v>228</v>
      </c>
    </row>
    <row r="3" spans="1:26" s="16" customFormat="1" ht="26.25" customHeight="1">
      <c r="A3" s="534" t="s">
        <v>373</v>
      </c>
      <c r="B3" s="534"/>
      <c r="C3" s="534"/>
      <c r="D3" s="534"/>
      <c r="E3" s="534"/>
      <c r="F3" s="534"/>
      <c r="G3" s="534"/>
      <c r="H3" s="534"/>
      <c r="I3" s="534"/>
      <c r="J3" s="534"/>
      <c r="K3" s="534"/>
      <c r="L3" s="534"/>
      <c r="M3" s="534"/>
      <c r="N3" s="534"/>
      <c r="O3" s="534"/>
      <c r="P3" s="534"/>
      <c r="Q3" s="534"/>
    </row>
    <row r="4" spans="1:26" s="16" customFormat="1" ht="20.25" customHeight="1">
      <c r="A4" s="535" t="s">
        <v>379</v>
      </c>
      <c r="B4" s="536"/>
      <c r="C4" s="536"/>
      <c r="D4" s="536"/>
      <c r="E4" s="536"/>
      <c r="F4" s="536"/>
      <c r="G4" s="536"/>
      <c r="H4" s="536"/>
      <c r="I4" s="536"/>
      <c r="J4" s="536"/>
      <c r="K4" s="536"/>
      <c r="L4" s="536"/>
      <c r="M4" s="536"/>
      <c r="N4" s="536"/>
      <c r="O4" s="536"/>
      <c r="P4" s="536"/>
      <c r="Q4" s="536"/>
    </row>
    <row r="5" spans="1:26" s="16" customFormat="1" ht="16.5" customHeight="1">
      <c r="A5" s="17"/>
      <c r="J5" s="521"/>
      <c r="K5" s="521"/>
      <c r="L5" s="521"/>
      <c r="M5" s="521"/>
      <c r="N5" s="521"/>
      <c r="O5" s="521"/>
      <c r="P5" s="521"/>
      <c r="Q5" s="521"/>
    </row>
    <row r="6" spans="1:26" s="3" customFormat="1" ht="42" customHeight="1">
      <c r="A6" s="537" t="s">
        <v>6</v>
      </c>
      <c r="B6" s="537" t="s">
        <v>9</v>
      </c>
      <c r="C6" s="537" t="s">
        <v>10</v>
      </c>
      <c r="D6" s="537" t="s">
        <v>12</v>
      </c>
      <c r="E6" s="538" t="s">
        <v>13</v>
      </c>
      <c r="F6" s="539"/>
      <c r="G6" s="540" t="s">
        <v>282</v>
      </c>
      <c r="H6" s="525" t="s">
        <v>291</v>
      </c>
      <c r="I6" s="527"/>
      <c r="J6" s="525" t="s">
        <v>294</v>
      </c>
      <c r="K6" s="526"/>
      <c r="L6" s="527"/>
      <c r="M6" s="525" t="s">
        <v>302</v>
      </c>
      <c r="N6" s="526"/>
      <c r="O6" s="527"/>
      <c r="P6" s="522" t="s">
        <v>261</v>
      </c>
      <c r="Q6" s="537" t="s">
        <v>5</v>
      </c>
      <c r="S6" s="108"/>
      <c r="T6" s="152">
        <v>35900</v>
      </c>
      <c r="U6" s="152"/>
      <c r="W6" s="520"/>
    </row>
    <row r="7" spans="1:26" s="3" customFormat="1" ht="16.5" customHeight="1">
      <c r="A7" s="537"/>
      <c r="B7" s="537"/>
      <c r="C7" s="537"/>
      <c r="D7" s="537"/>
      <c r="E7" s="537" t="s">
        <v>15</v>
      </c>
      <c r="F7" s="522" t="s">
        <v>271</v>
      </c>
      <c r="G7" s="523"/>
      <c r="H7" s="528"/>
      <c r="I7" s="530"/>
      <c r="J7" s="528"/>
      <c r="K7" s="529"/>
      <c r="L7" s="530"/>
      <c r="M7" s="528"/>
      <c r="N7" s="529"/>
      <c r="O7" s="530"/>
      <c r="P7" s="523"/>
      <c r="Q7" s="537"/>
      <c r="S7" s="108"/>
      <c r="W7" s="520"/>
    </row>
    <row r="8" spans="1:26" s="3" customFormat="1" ht="19.5" customHeight="1">
      <c r="A8" s="537"/>
      <c r="B8" s="537"/>
      <c r="C8" s="537"/>
      <c r="D8" s="537"/>
      <c r="E8" s="537"/>
      <c r="F8" s="523"/>
      <c r="G8" s="523"/>
      <c r="H8" s="522" t="s">
        <v>292</v>
      </c>
      <c r="I8" s="522" t="s">
        <v>293</v>
      </c>
      <c r="J8" s="523" t="s">
        <v>25</v>
      </c>
      <c r="K8" s="531" t="s">
        <v>30</v>
      </c>
      <c r="L8" s="532"/>
      <c r="M8" s="523" t="s">
        <v>303</v>
      </c>
      <c r="N8" s="523" t="s">
        <v>304</v>
      </c>
      <c r="O8" s="523" t="s">
        <v>305</v>
      </c>
      <c r="P8" s="523"/>
      <c r="Q8" s="537"/>
      <c r="S8" s="108"/>
      <c r="W8" s="520"/>
    </row>
    <row r="9" spans="1:26" s="3" customFormat="1" ht="28.5">
      <c r="A9" s="537"/>
      <c r="B9" s="537"/>
      <c r="C9" s="537"/>
      <c r="D9" s="537"/>
      <c r="E9" s="537"/>
      <c r="F9" s="524"/>
      <c r="G9" s="524"/>
      <c r="H9" s="524"/>
      <c r="I9" s="524"/>
      <c r="J9" s="524"/>
      <c r="K9" s="344" t="s">
        <v>295</v>
      </c>
      <c r="L9" s="344" t="s">
        <v>296</v>
      </c>
      <c r="M9" s="524"/>
      <c r="N9" s="524"/>
      <c r="O9" s="524"/>
      <c r="P9" s="524"/>
      <c r="Q9" s="537"/>
      <c r="S9" s="108"/>
      <c r="W9" s="520"/>
    </row>
    <row r="10" spans="1:26" s="3" customFormat="1" ht="21.75" customHeight="1">
      <c r="A10" s="235">
        <v>1</v>
      </c>
      <c r="B10" s="235">
        <v>2</v>
      </c>
      <c r="C10" s="235">
        <v>3</v>
      </c>
      <c r="D10" s="235">
        <v>5</v>
      </c>
      <c r="E10" s="235">
        <v>6</v>
      </c>
      <c r="F10" s="236">
        <v>7</v>
      </c>
      <c r="G10" s="236">
        <v>9</v>
      </c>
      <c r="H10" s="236"/>
      <c r="I10" s="236"/>
      <c r="J10" s="236"/>
      <c r="K10" s="236"/>
      <c r="L10" s="236"/>
      <c r="M10" s="236"/>
      <c r="N10" s="236"/>
      <c r="O10" s="236"/>
      <c r="P10" s="236">
        <v>10</v>
      </c>
      <c r="Q10" s="235">
        <v>11</v>
      </c>
      <c r="S10" s="108"/>
    </row>
    <row r="11" spans="1:26" s="3" customFormat="1" ht="24" customHeight="1">
      <c r="A11" s="237"/>
      <c r="B11" s="237" t="s">
        <v>17</v>
      </c>
      <c r="C11" s="237"/>
      <c r="D11" s="237"/>
      <c r="E11" s="237"/>
      <c r="F11" s="238">
        <f>F12+F19+F24+F27</f>
        <v>7940</v>
      </c>
      <c r="G11" s="238">
        <f t="shared" ref="G11:K11" si="0">G12+G19+G24+G27</f>
        <v>623</v>
      </c>
      <c r="H11" s="238">
        <f t="shared" si="0"/>
        <v>591</v>
      </c>
      <c r="I11" s="238">
        <f t="shared" si="0"/>
        <v>0</v>
      </c>
      <c r="J11" s="238">
        <f t="shared" si="0"/>
        <v>591</v>
      </c>
      <c r="K11" s="238">
        <f t="shared" si="0"/>
        <v>591</v>
      </c>
      <c r="L11" s="238">
        <f t="shared" ref="L11:P11" si="1">L12+L19+L24+L27</f>
        <v>0</v>
      </c>
      <c r="M11" s="238">
        <f t="shared" si="1"/>
        <v>0</v>
      </c>
      <c r="N11" s="238">
        <f t="shared" si="1"/>
        <v>0</v>
      </c>
      <c r="O11" s="238">
        <f t="shared" si="1"/>
        <v>0</v>
      </c>
      <c r="P11" s="238">
        <f t="shared" si="1"/>
        <v>0</v>
      </c>
      <c r="Q11" s="238"/>
      <c r="R11" s="152"/>
      <c r="S11" s="205"/>
      <c r="X11" s="141"/>
      <c r="Y11" s="153"/>
    </row>
    <row r="12" spans="1:26" ht="21" customHeight="1">
      <c r="A12" s="254" t="s">
        <v>2</v>
      </c>
      <c r="B12" s="255" t="s">
        <v>308</v>
      </c>
      <c r="C12" s="271"/>
      <c r="D12" s="271"/>
      <c r="E12" s="272"/>
      <c r="F12" s="256">
        <f>+F13+F14+F15+F17</f>
        <v>0</v>
      </c>
      <c r="G12" s="256">
        <f t="shared" ref="G12:L12" si="2">+G13+G14+G15+G17</f>
        <v>0</v>
      </c>
      <c r="H12" s="256">
        <f t="shared" si="2"/>
        <v>0</v>
      </c>
      <c r="I12" s="256">
        <f t="shared" si="2"/>
        <v>0</v>
      </c>
      <c r="J12" s="256">
        <f t="shared" si="2"/>
        <v>0</v>
      </c>
      <c r="K12" s="256">
        <f t="shared" si="2"/>
        <v>0</v>
      </c>
      <c r="L12" s="256">
        <f t="shared" si="2"/>
        <v>0</v>
      </c>
      <c r="M12" s="256"/>
      <c r="N12" s="256"/>
      <c r="O12" s="256"/>
      <c r="P12" s="276"/>
      <c r="Q12" s="277"/>
      <c r="R12" s="220"/>
      <c r="S12" s="205"/>
      <c r="T12" s="204"/>
      <c r="U12" s="208"/>
      <c r="V12" s="206"/>
      <c r="Z12" s="92"/>
    </row>
    <row r="13" spans="1:26" ht="20.45" hidden="1" customHeight="1">
      <c r="A13" s="241">
        <v>1</v>
      </c>
      <c r="B13" s="252" t="s">
        <v>325</v>
      </c>
      <c r="C13" s="267"/>
      <c r="D13" s="267"/>
      <c r="E13" s="266"/>
      <c r="F13" s="250">
        <v>0</v>
      </c>
      <c r="G13" s="250">
        <v>0</v>
      </c>
      <c r="H13" s="250">
        <v>0</v>
      </c>
      <c r="I13" s="250">
        <v>0</v>
      </c>
      <c r="J13" s="250">
        <v>0</v>
      </c>
      <c r="K13" s="250">
        <v>0</v>
      </c>
      <c r="L13" s="250">
        <v>0</v>
      </c>
      <c r="M13" s="250"/>
      <c r="N13" s="250"/>
      <c r="O13" s="250"/>
      <c r="P13" s="275"/>
      <c r="Q13" s="265"/>
      <c r="R13" s="349" t="e">
        <f>J13/G13*100</f>
        <v>#DIV/0!</v>
      </c>
      <c r="S13" s="205" t="e">
        <f>#REF!/#REF!*100</f>
        <v>#REF!</v>
      </c>
      <c r="T13" s="204"/>
      <c r="U13" s="204"/>
      <c r="V13" s="204"/>
    </row>
    <row r="14" spans="1:26" ht="20.45" hidden="1" customHeight="1">
      <c r="A14" s="241">
        <v>2</v>
      </c>
      <c r="B14" s="242" t="s">
        <v>40</v>
      </c>
      <c r="C14" s="260"/>
      <c r="D14" s="269"/>
      <c r="E14" s="261"/>
      <c r="F14" s="250">
        <v>0</v>
      </c>
      <c r="G14" s="250">
        <v>0</v>
      </c>
      <c r="H14" s="250">
        <v>0</v>
      </c>
      <c r="I14" s="250">
        <v>0</v>
      </c>
      <c r="J14" s="250">
        <v>0</v>
      </c>
      <c r="K14" s="250">
        <v>0</v>
      </c>
      <c r="L14" s="250">
        <v>0</v>
      </c>
      <c r="M14" s="250"/>
      <c r="N14" s="250"/>
      <c r="O14" s="250"/>
      <c r="P14" s="275"/>
      <c r="Q14" s="265"/>
      <c r="R14" s="349" t="e">
        <f>J14/G14*100</f>
        <v>#DIV/0!</v>
      </c>
      <c r="S14" s="205" t="e">
        <f>#REF!/#REF!*100</f>
        <v>#REF!</v>
      </c>
      <c r="T14" s="204"/>
      <c r="U14" s="204"/>
      <c r="V14" s="204"/>
    </row>
    <row r="15" spans="1:26" ht="22.15" hidden="1" customHeight="1">
      <c r="A15" s="241">
        <v>3</v>
      </c>
      <c r="B15" s="242" t="s">
        <v>327</v>
      </c>
      <c r="C15" s="268"/>
      <c r="D15" s="268"/>
      <c r="E15" s="261"/>
      <c r="F15" s="250">
        <f>SUM(F16)</f>
        <v>0</v>
      </c>
      <c r="G15" s="402">
        <f t="shared" ref="G15:L15" si="3">SUM(G16)</f>
        <v>0</v>
      </c>
      <c r="H15" s="250">
        <f t="shared" si="3"/>
        <v>0</v>
      </c>
      <c r="I15" s="250">
        <f t="shared" si="3"/>
        <v>0</v>
      </c>
      <c r="J15" s="250">
        <f t="shared" si="3"/>
        <v>0</v>
      </c>
      <c r="K15" s="250">
        <f t="shared" si="3"/>
        <v>0</v>
      </c>
      <c r="L15" s="250">
        <f t="shared" si="3"/>
        <v>0</v>
      </c>
      <c r="M15" s="250"/>
      <c r="N15" s="250"/>
      <c r="O15" s="250"/>
      <c r="P15" s="275"/>
      <c r="Q15" s="265"/>
      <c r="T15" s="179"/>
      <c r="U15" s="179"/>
      <c r="V15" s="179"/>
      <c r="W15" s="92"/>
    </row>
    <row r="16" spans="1:26" hidden="1">
      <c r="A16" s="245"/>
      <c r="B16" s="323"/>
      <c r="C16" s="261"/>
      <c r="D16" s="268"/>
      <c r="E16" s="260"/>
      <c r="F16" s="246"/>
      <c r="G16" s="403"/>
      <c r="H16" s="246"/>
      <c r="I16" s="246"/>
      <c r="J16" s="251"/>
      <c r="K16" s="251"/>
      <c r="L16" s="251"/>
      <c r="M16" s="251"/>
      <c r="N16" s="251"/>
      <c r="O16" s="251"/>
      <c r="P16" s="274"/>
      <c r="Q16" s="400"/>
      <c r="T16" s="190" t="s">
        <v>264</v>
      </c>
      <c r="U16" s="179"/>
      <c r="V16" s="179"/>
      <c r="W16" s="92"/>
    </row>
    <row r="17" spans="1:24" ht="30" hidden="1">
      <c r="A17" s="241">
        <v>4</v>
      </c>
      <c r="B17" s="242" t="s">
        <v>326</v>
      </c>
      <c r="C17" s="268"/>
      <c r="D17" s="268"/>
      <c r="E17" s="261"/>
      <c r="F17" s="250">
        <f t="shared" ref="F17:L17" si="4">SUM(F18:F18)</f>
        <v>0</v>
      </c>
      <c r="G17" s="402">
        <f t="shared" si="4"/>
        <v>0</v>
      </c>
      <c r="H17" s="250">
        <f t="shared" si="4"/>
        <v>0</v>
      </c>
      <c r="I17" s="250">
        <f t="shared" si="4"/>
        <v>0</v>
      </c>
      <c r="J17" s="250">
        <f t="shared" si="4"/>
        <v>0</v>
      </c>
      <c r="K17" s="250">
        <f t="shared" si="4"/>
        <v>0</v>
      </c>
      <c r="L17" s="250">
        <f t="shared" si="4"/>
        <v>0</v>
      </c>
      <c r="M17" s="250"/>
      <c r="N17" s="250"/>
      <c r="O17" s="250"/>
      <c r="P17" s="275"/>
      <c r="Q17" s="400"/>
      <c r="T17" s="179"/>
      <c r="U17" s="179"/>
      <c r="V17" s="179"/>
      <c r="W17" s="92"/>
    </row>
    <row r="18" spans="1:24" hidden="1">
      <c r="A18" s="245"/>
      <c r="B18" s="323"/>
      <c r="C18" s="261"/>
      <c r="D18" s="268"/>
      <c r="E18" s="260"/>
      <c r="F18" s="246"/>
      <c r="G18" s="403"/>
      <c r="H18" s="246"/>
      <c r="I18" s="246"/>
      <c r="J18" s="246"/>
      <c r="K18" s="246"/>
      <c r="L18" s="251"/>
      <c r="M18" s="251"/>
      <c r="N18" s="251"/>
      <c r="O18" s="251"/>
      <c r="P18" s="221"/>
      <c r="Q18" s="519"/>
      <c r="T18" s="190"/>
      <c r="U18" s="179"/>
      <c r="V18" s="179"/>
      <c r="W18" s="92"/>
    </row>
    <row r="19" spans="1:24" ht="21" customHeight="1">
      <c r="A19" s="254" t="s">
        <v>3</v>
      </c>
      <c r="B19" s="255" t="s">
        <v>154</v>
      </c>
      <c r="C19" s="271"/>
      <c r="D19" s="271"/>
      <c r="E19" s="272"/>
      <c r="F19" s="256">
        <f>F20</f>
        <v>1520</v>
      </c>
      <c r="G19" s="256">
        <f t="shared" ref="G19:L19" si="5">G20</f>
        <v>0</v>
      </c>
      <c r="H19" s="256">
        <f t="shared" si="5"/>
        <v>0</v>
      </c>
      <c r="I19" s="256">
        <f t="shared" si="5"/>
        <v>0</v>
      </c>
      <c r="J19" s="256">
        <f t="shared" si="5"/>
        <v>0</v>
      </c>
      <c r="K19" s="256">
        <f t="shared" si="5"/>
        <v>0</v>
      </c>
      <c r="L19" s="256">
        <f t="shared" si="5"/>
        <v>0</v>
      </c>
      <c r="M19" s="256"/>
      <c r="N19" s="256"/>
      <c r="O19" s="256"/>
      <c r="P19" s="276"/>
      <c r="Q19" s="277"/>
      <c r="S19" s="205" t="e">
        <f>#REF!/#REF!*100</f>
        <v>#REF!</v>
      </c>
      <c r="T19" s="179"/>
      <c r="U19" s="179"/>
      <c r="V19" s="179"/>
      <c r="W19" s="199"/>
      <c r="X19" s="170"/>
    </row>
    <row r="20" spans="1:24" ht="22.9" hidden="1" customHeight="1">
      <c r="A20" s="240"/>
      <c r="B20" s="257" t="s">
        <v>157</v>
      </c>
      <c r="C20" s="273"/>
      <c r="D20" s="273"/>
      <c r="E20" s="268"/>
      <c r="F20" s="258">
        <f>F21</f>
        <v>1520</v>
      </c>
      <c r="G20" s="258">
        <f t="shared" ref="G20:L20" si="6">G21</f>
        <v>0</v>
      </c>
      <c r="H20" s="258">
        <f t="shared" si="6"/>
        <v>0</v>
      </c>
      <c r="I20" s="258">
        <f t="shared" si="6"/>
        <v>0</v>
      </c>
      <c r="J20" s="258">
        <f t="shared" si="6"/>
        <v>0</v>
      </c>
      <c r="K20" s="258">
        <f t="shared" si="6"/>
        <v>0</v>
      </c>
      <c r="L20" s="258">
        <f t="shared" si="6"/>
        <v>0</v>
      </c>
      <c r="M20" s="258"/>
      <c r="N20" s="258"/>
      <c r="O20" s="258"/>
      <c r="P20" s="278"/>
      <c r="Q20" s="265"/>
      <c r="S20" s="205" t="e">
        <f>#REF!/#REF!*100</f>
        <v>#REF!</v>
      </c>
      <c r="T20" s="179"/>
      <c r="U20" s="179"/>
      <c r="V20" s="179"/>
    </row>
    <row r="21" spans="1:24" ht="22.9" customHeight="1">
      <c r="A21" s="244"/>
      <c r="B21" s="242" t="s">
        <v>194</v>
      </c>
      <c r="C21" s="264"/>
      <c r="D21" s="264"/>
      <c r="E21" s="270"/>
      <c r="F21" s="250">
        <f>SUM(F22:F23)</f>
        <v>1520</v>
      </c>
      <c r="G21" s="250">
        <f t="shared" ref="G21:L21" si="7">SUM(G22:G22)</f>
        <v>0</v>
      </c>
      <c r="H21" s="250">
        <f t="shared" si="7"/>
        <v>0</v>
      </c>
      <c r="I21" s="250">
        <f t="shared" si="7"/>
        <v>0</v>
      </c>
      <c r="J21" s="250">
        <f t="shared" si="7"/>
        <v>0</v>
      </c>
      <c r="K21" s="250">
        <f t="shared" si="7"/>
        <v>0</v>
      </c>
      <c r="L21" s="250">
        <f t="shared" si="7"/>
        <v>0</v>
      </c>
      <c r="M21" s="250"/>
      <c r="N21" s="250"/>
      <c r="O21" s="250"/>
      <c r="P21" s="275"/>
      <c r="Q21" s="265"/>
      <c r="S21" s="205" t="e">
        <f>#REF!/#REF!*100</f>
        <v>#REF!</v>
      </c>
      <c r="T21" s="179"/>
      <c r="U21" s="179"/>
      <c r="V21" s="179"/>
    </row>
    <row r="22" spans="1:24" s="193" customFormat="1" ht="24">
      <c r="A22" s="435">
        <v>1</v>
      </c>
      <c r="B22" s="436" t="s">
        <v>334</v>
      </c>
      <c r="C22" s="280" t="s">
        <v>333</v>
      </c>
      <c r="D22" s="437" t="s">
        <v>128</v>
      </c>
      <c r="E22" s="444" t="s">
        <v>335</v>
      </c>
      <c r="F22" s="290">
        <v>320</v>
      </c>
      <c r="G22" s="438"/>
      <c r="H22" s="259"/>
      <c r="I22" s="259"/>
      <c r="J22" s="439">
        <f t="shared" ref="J22:J26" si="8">K22+L22</f>
        <v>0</v>
      </c>
      <c r="K22" s="438">
        <v>0</v>
      </c>
      <c r="L22" s="438">
        <v>0</v>
      </c>
      <c r="M22" s="438"/>
      <c r="N22" s="438"/>
      <c r="O22" s="438"/>
      <c r="P22" s="313" t="s">
        <v>272</v>
      </c>
      <c r="Q22" s="440"/>
      <c r="T22" s="441" t="s">
        <v>126</v>
      </c>
      <c r="U22" s="442"/>
      <c r="V22" s="442"/>
      <c r="W22" s="443"/>
    </row>
    <row r="23" spans="1:24" s="193" customFormat="1" ht="24">
      <c r="A23" s="435"/>
      <c r="B23" s="436" t="s">
        <v>332</v>
      </c>
      <c r="C23" s="280" t="s">
        <v>333</v>
      </c>
      <c r="D23" s="437" t="s">
        <v>128</v>
      </c>
      <c r="E23" s="260"/>
      <c r="F23" s="290">
        <v>1200</v>
      </c>
      <c r="G23" s="438"/>
      <c r="H23" s="259"/>
      <c r="I23" s="259"/>
      <c r="J23" s="439"/>
      <c r="K23" s="438"/>
      <c r="L23" s="438"/>
      <c r="M23" s="438"/>
      <c r="N23" s="438"/>
      <c r="O23" s="438"/>
      <c r="P23" s="313"/>
      <c r="Q23" s="440"/>
      <c r="T23" s="441"/>
      <c r="U23" s="442"/>
      <c r="V23" s="442"/>
      <c r="W23" s="443"/>
    </row>
    <row r="24" spans="1:24" s="5" customFormat="1" ht="26.45" customHeight="1">
      <c r="A24" s="254" t="s">
        <v>180</v>
      </c>
      <c r="B24" s="255" t="s">
        <v>269</v>
      </c>
      <c r="C24" s="271"/>
      <c r="D24" s="271"/>
      <c r="E24" s="272"/>
      <c r="F24" s="256">
        <f>SUM(F25)</f>
        <v>0</v>
      </c>
      <c r="G24" s="256">
        <f t="shared" ref="G24:L24" si="9">SUM(G25)</f>
        <v>0</v>
      </c>
      <c r="H24" s="256">
        <f t="shared" si="9"/>
        <v>0</v>
      </c>
      <c r="I24" s="256">
        <f t="shared" si="9"/>
        <v>0</v>
      </c>
      <c r="J24" s="256">
        <f t="shared" si="9"/>
        <v>0</v>
      </c>
      <c r="K24" s="256">
        <f t="shared" si="9"/>
        <v>0</v>
      </c>
      <c r="L24" s="256">
        <f t="shared" si="9"/>
        <v>0</v>
      </c>
      <c r="M24" s="256"/>
      <c r="N24" s="256"/>
      <c r="O24" s="256"/>
      <c r="P24" s="276"/>
      <c r="Q24" s="277"/>
      <c r="T24" s="219"/>
      <c r="U24" s="177"/>
      <c r="V24" s="177"/>
      <c r="W24" s="203"/>
    </row>
    <row r="25" spans="1:24" ht="26.45" hidden="1" customHeight="1">
      <c r="A25" s="248">
        <v>1</v>
      </c>
      <c r="B25" s="281" t="s">
        <v>288</v>
      </c>
      <c r="C25" s="280"/>
      <c r="D25" s="282"/>
      <c r="E25" s="261"/>
      <c r="F25" s="283"/>
      <c r="G25" s="259">
        <f>G26</f>
        <v>0</v>
      </c>
      <c r="H25" s="259"/>
      <c r="I25" s="259"/>
      <c r="J25" s="247">
        <f t="shared" si="8"/>
        <v>0</v>
      </c>
      <c r="K25" s="259">
        <v>0</v>
      </c>
      <c r="L25" s="259">
        <v>0</v>
      </c>
      <c r="M25" s="259"/>
      <c r="N25" s="259"/>
      <c r="O25" s="259"/>
      <c r="P25" s="279"/>
      <c r="Q25" s="261" t="s">
        <v>286</v>
      </c>
      <c r="T25" s="190" t="s">
        <v>270</v>
      </c>
      <c r="U25" s="179"/>
      <c r="V25" s="179"/>
      <c r="W25" s="92"/>
    </row>
    <row r="26" spans="1:24" ht="26.45" hidden="1" customHeight="1">
      <c r="A26" s="379"/>
      <c r="B26" s="386" t="s">
        <v>287</v>
      </c>
      <c r="C26" s="280"/>
      <c r="D26" s="282"/>
      <c r="E26" s="261"/>
      <c r="F26" s="283"/>
      <c r="G26" s="421"/>
      <c r="H26" s="384"/>
      <c r="I26" s="384"/>
      <c r="J26" s="247">
        <f t="shared" si="8"/>
        <v>0</v>
      </c>
      <c r="K26" s="384">
        <v>0</v>
      </c>
      <c r="L26" s="384">
        <v>0</v>
      </c>
      <c r="M26" s="384"/>
      <c r="N26" s="384"/>
      <c r="O26" s="384"/>
      <c r="P26" s="385"/>
      <c r="Q26" s="378"/>
      <c r="T26" s="190"/>
      <c r="U26" s="179"/>
      <c r="V26" s="179"/>
      <c r="W26" s="92"/>
    </row>
    <row r="27" spans="1:24" s="5" customFormat="1" ht="26.45" customHeight="1">
      <c r="A27" s="254" t="s">
        <v>181</v>
      </c>
      <c r="B27" s="255" t="s">
        <v>321</v>
      </c>
      <c r="C27" s="271"/>
      <c r="D27" s="271"/>
      <c r="E27" s="272"/>
      <c r="F27" s="256">
        <f>F28+F30</f>
        <v>6420</v>
      </c>
      <c r="G27" s="256">
        <f t="shared" ref="G27:L27" si="10">G28+G30</f>
        <v>623</v>
      </c>
      <c r="H27" s="256">
        <f t="shared" si="10"/>
        <v>591</v>
      </c>
      <c r="I27" s="256">
        <f t="shared" si="10"/>
        <v>0</v>
      </c>
      <c r="J27" s="256">
        <f t="shared" si="10"/>
        <v>591</v>
      </c>
      <c r="K27" s="256">
        <f t="shared" si="10"/>
        <v>591</v>
      </c>
      <c r="L27" s="256">
        <f t="shared" si="10"/>
        <v>0</v>
      </c>
      <c r="M27" s="256"/>
      <c r="N27" s="256"/>
      <c r="O27" s="256"/>
      <c r="P27" s="276"/>
      <c r="Q27" s="277"/>
      <c r="T27" s="219"/>
      <c r="U27" s="177"/>
      <c r="V27" s="177"/>
      <c r="W27" s="203"/>
    </row>
    <row r="28" spans="1:24" ht="26.45" customHeight="1">
      <c r="A28" s="379"/>
      <c r="B28" s="387" t="s">
        <v>322</v>
      </c>
      <c r="C28" s="381"/>
      <c r="D28" s="382"/>
      <c r="E28" s="378"/>
      <c r="F28" s="396">
        <f>F29</f>
        <v>4900</v>
      </c>
      <c r="G28" s="396">
        <f>G29</f>
        <v>10</v>
      </c>
      <c r="H28" s="396">
        <f t="shared" ref="H28:K28" si="11">H29</f>
        <v>0</v>
      </c>
      <c r="I28" s="396">
        <f t="shared" si="11"/>
        <v>0</v>
      </c>
      <c r="J28" s="396">
        <f t="shared" si="11"/>
        <v>0</v>
      </c>
      <c r="K28" s="396">
        <f t="shared" si="11"/>
        <v>0</v>
      </c>
      <c r="L28" s="396">
        <f t="shared" ref="L28:P28" si="12">SUM(L29:L32)</f>
        <v>0</v>
      </c>
      <c r="M28" s="396">
        <f t="shared" si="12"/>
        <v>0</v>
      </c>
      <c r="N28" s="396">
        <f t="shared" si="12"/>
        <v>0</v>
      </c>
      <c r="O28" s="396">
        <f t="shared" si="12"/>
        <v>0</v>
      </c>
      <c r="P28" s="396">
        <f t="shared" si="12"/>
        <v>0</v>
      </c>
      <c r="Q28" s="378"/>
      <c r="T28" s="190"/>
      <c r="U28" s="179"/>
      <c r="V28" s="179"/>
      <c r="W28" s="92"/>
    </row>
    <row r="29" spans="1:24" ht="26.45" customHeight="1">
      <c r="A29" s="379">
        <v>1</v>
      </c>
      <c r="B29" s="380" t="s">
        <v>336</v>
      </c>
      <c r="C29" s="381" t="s">
        <v>337</v>
      </c>
      <c r="D29" s="446" t="s">
        <v>338</v>
      </c>
      <c r="E29" s="445" t="s">
        <v>339</v>
      </c>
      <c r="F29" s="383">
        <v>4900</v>
      </c>
      <c r="G29" s="384">
        <v>10</v>
      </c>
      <c r="H29" s="384"/>
      <c r="I29" s="384"/>
      <c r="J29" s="247">
        <f t="shared" ref="J29" si="13">K29+L29</f>
        <v>0</v>
      </c>
      <c r="K29" s="384">
        <v>0</v>
      </c>
      <c r="L29" s="384">
        <v>0</v>
      </c>
      <c r="M29" s="384"/>
      <c r="N29" s="384"/>
      <c r="O29" s="384"/>
      <c r="P29" s="385"/>
      <c r="Q29" s="378"/>
      <c r="T29" s="190"/>
      <c r="U29" s="179"/>
      <c r="V29" s="179"/>
      <c r="W29" s="92"/>
    </row>
    <row r="30" spans="1:24" ht="26.45" customHeight="1">
      <c r="A30" s="379"/>
      <c r="B30" s="242" t="s">
        <v>194</v>
      </c>
      <c r="C30" s="381"/>
      <c r="D30" s="446"/>
      <c r="E30" s="445"/>
      <c r="F30" s="392">
        <f>SUM(F31:F32)</f>
        <v>1520</v>
      </c>
      <c r="G30" s="392">
        <f t="shared" ref="G30:K30" si="14">SUM(G31:G32)</f>
        <v>613</v>
      </c>
      <c r="H30" s="392">
        <f t="shared" si="14"/>
        <v>591</v>
      </c>
      <c r="I30" s="392">
        <f t="shared" si="14"/>
        <v>0</v>
      </c>
      <c r="J30" s="392">
        <f t="shared" si="14"/>
        <v>591</v>
      </c>
      <c r="K30" s="392">
        <f t="shared" si="14"/>
        <v>591</v>
      </c>
      <c r="L30" s="384"/>
      <c r="M30" s="384"/>
      <c r="N30" s="384"/>
      <c r="O30" s="384"/>
      <c r="P30" s="385"/>
      <c r="Q30" s="378"/>
      <c r="T30" s="190"/>
      <c r="U30" s="179"/>
      <c r="V30" s="179"/>
      <c r="W30" s="92"/>
    </row>
    <row r="31" spans="1:24" ht="26.45" customHeight="1">
      <c r="A31" s="379"/>
      <c r="B31" s="380" t="s">
        <v>334</v>
      </c>
      <c r="C31" s="280" t="s">
        <v>333</v>
      </c>
      <c r="D31" s="437" t="s">
        <v>128</v>
      </c>
      <c r="E31" s="444" t="s">
        <v>335</v>
      </c>
      <c r="F31" s="290">
        <v>320</v>
      </c>
      <c r="G31" s="384">
        <v>215</v>
      </c>
      <c r="H31" s="384">
        <v>209</v>
      </c>
      <c r="I31" s="384"/>
      <c r="J31" s="347">
        <f>K31</f>
        <v>209</v>
      </c>
      <c r="K31" s="384">
        <v>209</v>
      </c>
      <c r="L31" s="384"/>
      <c r="M31" s="384"/>
      <c r="N31" s="384"/>
      <c r="O31" s="384"/>
      <c r="P31" s="385"/>
      <c r="Q31" s="378"/>
      <c r="T31" s="190"/>
      <c r="U31" s="179"/>
      <c r="V31" s="179"/>
      <c r="W31" s="92"/>
    </row>
    <row r="32" spans="1:24" ht="24">
      <c r="A32" s="379"/>
      <c r="B32" s="380" t="s">
        <v>332</v>
      </c>
      <c r="C32" s="280" t="s">
        <v>333</v>
      </c>
      <c r="D32" s="437" t="s">
        <v>128</v>
      </c>
      <c r="E32" s="444" t="s">
        <v>340</v>
      </c>
      <c r="F32" s="383">
        <v>1200</v>
      </c>
      <c r="G32" s="384">
        <v>398</v>
      </c>
      <c r="H32" s="384">
        <v>382</v>
      </c>
      <c r="I32" s="384"/>
      <c r="J32" s="347">
        <f>K32</f>
        <v>382</v>
      </c>
      <c r="K32" s="384">
        <v>382</v>
      </c>
      <c r="L32" s="384"/>
      <c r="M32" s="384"/>
      <c r="N32" s="384"/>
      <c r="O32" s="384"/>
      <c r="P32" s="385"/>
      <c r="Q32" s="378"/>
      <c r="T32" s="190"/>
      <c r="U32" s="179"/>
      <c r="V32" s="179"/>
      <c r="W32" s="92"/>
    </row>
    <row r="33" spans="1:25" s="10" customFormat="1" ht="26.45" hidden="1" customHeight="1">
      <c r="A33" s="388"/>
      <c r="B33" s="387" t="s">
        <v>323</v>
      </c>
      <c r="C33" s="389"/>
      <c r="D33" s="390"/>
      <c r="E33" s="391"/>
      <c r="F33" s="392">
        <f t="shared" ref="F33:L33" si="15">SUM(F34:F34)</f>
        <v>0</v>
      </c>
      <c r="G33" s="392">
        <f t="shared" si="15"/>
        <v>0</v>
      </c>
      <c r="H33" s="392">
        <f t="shared" si="15"/>
        <v>0</v>
      </c>
      <c r="I33" s="392">
        <f t="shared" si="15"/>
        <v>0</v>
      </c>
      <c r="J33" s="392">
        <f t="shared" si="15"/>
        <v>0</v>
      </c>
      <c r="K33" s="392">
        <f t="shared" si="15"/>
        <v>0</v>
      </c>
      <c r="L33" s="392">
        <f t="shared" si="15"/>
        <v>0</v>
      </c>
      <c r="M33" s="393"/>
      <c r="N33" s="393"/>
      <c r="O33" s="393"/>
      <c r="P33" s="394"/>
      <c r="Q33" s="391"/>
      <c r="T33" s="395"/>
      <c r="U33" s="178"/>
      <c r="V33" s="178"/>
      <c r="W33" s="207"/>
    </row>
    <row r="34" spans="1:25" ht="26.45" hidden="1" customHeight="1">
      <c r="A34" s="379"/>
      <c r="B34" s="380"/>
      <c r="C34" s="381"/>
      <c r="D34" s="382"/>
      <c r="E34" s="378"/>
      <c r="F34" s="383"/>
      <c r="G34" s="384"/>
      <c r="H34" s="384"/>
      <c r="I34" s="384"/>
      <c r="J34" s="347"/>
      <c r="K34" s="422"/>
      <c r="L34" s="384"/>
      <c r="M34" s="384"/>
      <c r="N34" s="384"/>
      <c r="O34" s="384"/>
      <c r="P34" s="385"/>
      <c r="Q34" s="378"/>
      <c r="T34" s="190"/>
      <c r="U34" s="179"/>
      <c r="V34" s="179"/>
      <c r="W34" s="92"/>
      <c r="Y34" s="170"/>
    </row>
    <row r="35" spans="1:25" s="333" customFormat="1" ht="18" customHeight="1">
      <c r="A35" s="324"/>
      <c r="B35" s="325"/>
      <c r="C35" s="326"/>
      <c r="D35" s="327"/>
      <c r="E35" s="328"/>
      <c r="F35" s="329"/>
      <c r="G35" s="330"/>
      <c r="H35" s="329"/>
      <c r="I35" s="329"/>
      <c r="J35" s="330"/>
      <c r="K35" s="330"/>
      <c r="L35" s="330"/>
      <c r="M35" s="330"/>
      <c r="N35" s="330"/>
      <c r="O35" s="330"/>
      <c r="P35" s="331" t="s">
        <v>272</v>
      </c>
      <c r="Q35" s="332"/>
      <c r="S35" s="8"/>
      <c r="T35" s="176"/>
      <c r="U35" s="176"/>
      <c r="V35" s="176"/>
      <c r="W35" s="334"/>
    </row>
    <row r="37" spans="1:25" hidden="1">
      <c r="G37" s="170" t="e">
        <f>SUM(G38:G41)</f>
        <v>#REF!</v>
      </c>
      <c r="J37" s="170"/>
      <c r="K37" s="170"/>
      <c r="L37" s="170"/>
      <c r="M37" s="170"/>
      <c r="N37" s="170"/>
      <c r="O37" s="170"/>
      <c r="P37" s="170"/>
    </row>
    <row r="38" spans="1:25" hidden="1">
      <c r="A38" s="17">
        <v>1</v>
      </c>
      <c r="B38" s="213" t="s">
        <v>263</v>
      </c>
      <c r="G38" s="212" t="e">
        <f>SUMIF($T$12:$T$22,#REF!,#REF!)</f>
        <v>#REF!</v>
      </c>
      <c r="J38" s="217"/>
      <c r="K38" s="217"/>
      <c r="L38" s="217"/>
      <c r="M38" s="217"/>
      <c r="N38" s="217"/>
      <c r="O38" s="217"/>
      <c r="P38" s="217"/>
    </row>
    <row r="39" spans="1:25" hidden="1">
      <c r="A39" s="17">
        <v>2</v>
      </c>
      <c r="B39" s="213" t="s">
        <v>264</v>
      </c>
      <c r="G39" s="212" t="e">
        <f>SUMIF($T$12:$T$22,#REF!,#REF!)</f>
        <v>#REF!</v>
      </c>
      <c r="J39" s="217"/>
      <c r="K39" s="217"/>
      <c r="L39" s="217"/>
      <c r="M39" s="217"/>
      <c r="N39" s="217"/>
      <c r="O39" s="217"/>
      <c r="P39" s="217"/>
    </row>
    <row r="40" spans="1:25" hidden="1">
      <c r="A40" s="17">
        <v>3</v>
      </c>
      <c r="B40" s="213" t="s">
        <v>126</v>
      </c>
      <c r="G40" s="212" t="e">
        <f>SUMIF($T$12:$T$22,#REF!,#REF!)</f>
        <v>#REF!</v>
      </c>
      <c r="J40" s="217"/>
      <c r="K40" s="217"/>
      <c r="L40" s="217"/>
      <c r="M40" s="217"/>
      <c r="N40" s="217"/>
      <c r="O40" s="217"/>
      <c r="P40" s="217"/>
    </row>
    <row r="41" spans="1:25" hidden="1">
      <c r="A41" s="17">
        <v>4</v>
      </c>
      <c r="B41" s="213" t="s">
        <v>125</v>
      </c>
      <c r="G41" s="212" t="e">
        <f>SUMIF($T$12:$T$22,#REF!,#REF!)</f>
        <v>#REF!</v>
      </c>
      <c r="J41" s="217"/>
      <c r="K41" s="217"/>
      <c r="L41" s="217"/>
      <c r="M41" s="217"/>
      <c r="N41" s="217"/>
      <c r="O41" s="217"/>
      <c r="P41" s="217"/>
    </row>
    <row r="42" spans="1:25" hidden="1">
      <c r="A42" s="17">
        <v>5</v>
      </c>
      <c r="B42" s="211" t="s">
        <v>270</v>
      </c>
      <c r="G42" s="212" t="e">
        <f>SUMIF($T$12:$T$35,#REF!,#REF!)</f>
        <v>#REF!</v>
      </c>
      <c r="J42" s="217"/>
      <c r="K42" s="217"/>
      <c r="L42" s="217"/>
      <c r="M42" s="217"/>
      <c r="N42" s="217"/>
      <c r="O42" s="217"/>
      <c r="P42" s="217"/>
    </row>
    <row r="43" spans="1:25" hidden="1"/>
    <row r="44" spans="1:25" hidden="1"/>
  </sheetData>
  <autoFilter ref="A6:T35" xr:uid="{00000000-0009-0000-0000-0000B5000000}">
    <filterColumn colId="4" showButton="0"/>
    <filterColumn colId="7" showButton="0"/>
    <filterColumn colId="9" showButton="0"/>
    <filterColumn colId="10" showButton="0"/>
    <filterColumn colId="12" showButton="0"/>
    <filterColumn colId="13" showButton="0"/>
  </autoFilter>
  <mergeCells count="26">
    <mergeCell ref="F7:F9"/>
    <mergeCell ref="A1:B1"/>
    <mergeCell ref="A3:Q3"/>
    <mergeCell ref="A4:Q4"/>
    <mergeCell ref="A6:A9"/>
    <mergeCell ref="B6:B9"/>
    <mergeCell ref="C6:C9"/>
    <mergeCell ref="D6:D9"/>
    <mergeCell ref="Q6:Q9"/>
    <mergeCell ref="E7:E9"/>
    <mergeCell ref="E6:F6"/>
    <mergeCell ref="G6:G9"/>
    <mergeCell ref="H6:I7"/>
    <mergeCell ref="M6:O7"/>
    <mergeCell ref="M8:M9"/>
    <mergeCell ref="N8:N9"/>
    <mergeCell ref="Q18"/>
    <mergeCell ref="W6:W9"/>
    <mergeCell ref="J5:Q5"/>
    <mergeCell ref="P6:P9"/>
    <mergeCell ref="H8:H9"/>
    <mergeCell ref="I8:I9"/>
    <mergeCell ref="J6:L7"/>
    <mergeCell ref="J8:J9"/>
    <mergeCell ref="K8:L8"/>
    <mergeCell ref="O8:O9"/>
  </mergeCells>
  <conditionalFormatting sqref="B12:B21 B24:B25">
    <cfRule type="expression" dxfId="4" priority="5" stopIfTrue="1">
      <formula>+COUNTIF(#REF!,#REF!)&gt;1</formula>
    </cfRule>
  </conditionalFormatting>
  <conditionalFormatting sqref="B27:B34">
    <cfRule type="expression" dxfId="3" priority="1" stopIfTrue="1">
      <formula>+COUNTIF(#REF!,#REF!)&gt;1</formula>
    </cfRule>
  </conditionalFormatting>
  <conditionalFormatting sqref="D35">
    <cfRule type="expression" dxfId="2" priority="19" stopIfTrue="1">
      <formula>COUNTIF(#REF!,#REF!)&gt;1</formula>
    </cfRule>
  </conditionalFormatting>
  <printOptions horizontalCentered="1"/>
  <pageMargins left="0.19685039370078741" right="0.19685039370078741" top="0.59055118110236227" bottom="0.39370078740157483" header="0.31496062992125984" footer="0.31496062992125984"/>
  <pageSetup paperSize="9" scale="70" orientation="landscape" r:id="rId1"/>
  <headerFooter alignWithMargins="0"/>
  <legacyDrawing r:id="rId2"/>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dimension ref="A1:X36"/>
  <sheetViews>
    <sheetView topLeftCell="A2" zoomScale="85" zoomScaleNormal="85" workbookViewId="0">
      <pane xSplit="2" ySplit="7" topLeftCell="C24" activePane="bottomRight" state="frozen"/>
      <selection activeCell="A2" sqref="A2"/>
      <selection pane="topRight" activeCell="C2" sqref="C2"/>
      <selection pane="bottomLeft" activeCell="A9" sqref="A9"/>
      <selection pane="bottomRight" activeCell="H26" sqref="H26"/>
    </sheetView>
  </sheetViews>
  <sheetFormatPr defaultColWidth="9" defaultRowHeight="15.75"/>
  <cols>
    <col min="1" max="1" width="4.375" style="17" customWidth="1"/>
    <col min="2" max="2" width="27.875" style="16" customWidth="1"/>
    <col min="3" max="5" width="8" style="15" customWidth="1"/>
    <col min="6" max="10" width="6.875" style="15" customWidth="1"/>
    <col min="11" max="11" width="8.25" style="15" customWidth="1"/>
    <col min="12" max="12" width="7.375" style="15" customWidth="1"/>
    <col min="13" max="13" width="8.625" style="15" customWidth="1"/>
    <col min="14" max="14" width="9" style="15" customWidth="1"/>
    <col min="15" max="15" width="10.125" style="15" customWidth="1"/>
    <col min="16" max="16" width="8.5" style="15" customWidth="1"/>
    <col min="17" max="18" width="10.125" style="15" customWidth="1"/>
    <col min="19" max="23" width="8.625" style="15" customWidth="1"/>
    <col min="24" max="24" width="5.5" style="15" customWidth="1"/>
    <col min="25" max="16384" width="9" style="15"/>
  </cols>
  <sheetData>
    <row r="1" spans="1:24" hidden="1">
      <c r="A1" s="533"/>
      <c r="B1" s="533"/>
      <c r="X1" s="6"/>
    </row>
    <row r="2" spans="1:24" ht="21" customHeight="1">
      <c r="A2" s="12" t="s">
        <v>23</v>
      </c>
      <c r="X2" s="32" t="s">
        <v>7</v>
      </c>
    </row>
    <row r="3" spans="1:24" s="16" customFormat="1" ht="23.25" customHeight="1">
      <c r="A3" s="545" t="s">
        <v>59</v>
      </c>
      <c r="B3" s="545"/>
      <c r="C3" s="545"/>
      <c r="D3" s="545"/>
      <c r="E3" s="545"/>
      <c r="F3" s="545"/>
      <c r="G3" s="545"/>
      <c r="H3" s="545"/>
      <c r="I3" s="545"/>
      <c r="J3" s="545"/>
      <c r="K3" s="545"/>
      <c r="L3" s="545"/>
      <c r="M3" s="545"/>
      <c r="N3" s="545"/>
      <c r="O3" s="545"/>
      <c r="P3" s="545"/>
      <c r="Q3" s="545"/>
      <c r="R3" s="545"/>
      <c r="S3" s="545"/>
      <c r="T3" s="545"/>
      <c r="U3" s="545"/>
      <c r="V3" s="545"/>
      <c r="W3" s="545"/>
      <c r="X3" s="545"/>
    </row>
    <row r="4" spans="1:24" s="16" customFormat="1" ht="15.75" customHeight="1">
      <c r="A4" s="535" t="e">
        <f>+'PL3_DK 2025'!A4:Q4</f>
        <v>#REF!</v>
      </c>
      <c r="B4" s="536"/>
      <c r="C4" s="536"/>
      <c r="D4" s="536"/>
      <c r="E4" s="536"/>
      <c r="F4" s="536"/>
      <c r="G4" s="536"/>
      <c r="H4" s="536"/>
      <c r="I4" s="536"/>
      <c r="J4" s="536"/>
      <c r="K4" s="536"/>
      <c r="L4" s="536"/>
      <c r="M4" s="536"/>
      <c r="N4" s="536"/>
      <c r="O4" s="536"/>
      <c r="P4" s="536"/>
      <c r="Q4" s="536"/>
      <c r="R4" s="536"/>
      <c r="S4" s="536"/>
      <c r="T4" s="536"/>
      <c r="U4" s="536"/>
      <c r="V4" s="536"/>
      <c r="W4" s="536"/>
      <c r="X4" s="536"/>
    </row>
    <row r="5" spans="1:24" s="16" customFormat="1" ht="15" customHeight="1">
      <c r="A5" s="17"/>
      <c r="X5" s="22" t="s">
        <v>8</v>
      </c>
    </row>
    <row r="6" spans="1:24" s="3" customFormat="1" ht="45" customHeight="1">
      <c r="A6" s="543" t="s">
        <v>6</v>
      </c>
      <c r="B6" s="543" t="s">
        <v>9</v>
      </c>
      <c r="C6" s="543" t="s">
        <v>10</v>
      </c>
      <c r="D6" s="543" t="s">
        <v>11</v>
      </c>
      <c r="E6" s="543" t="s">
        <v>12</v>
      </c>
      <c r="F6" s="544" t="s">
        <v>44</v>
      </c>
      <c r="G6" s="544"/>
      <c r="H6" s="544"/>
      <c r="I6" s="544"/>
      <c r="J6" s="544"/>
      <c r="K6" s="544" t="s">
        <v>36</v>
      </c>
      <c r="L6" s="544"/>
      <c r="M6" s="543" t="s">
        <v>14</v>
      </c>
      <c r="N6" s="543"/>
      <c r="O6" s="543" t="s">
        <v>61</v>
      </c>
      <c r="P6" s="543"/>
      <c r="Q6" s="543"/>
      <c r="R6" s="543"/>
      <c r="S6" s="543" t="s">
        <v>55</v>
      </c>
      <c r="T6" s="543"/>
      <c r="U6" s="543"/>
      <c r="V6" s="543"/>
      <c r="W6" s="543"/>
      <c r="X6" s="543" t="s">
        <v>5</v>
      </c>
    </row>
    <row r="7" spans="1:24" s="3" customFormat="1" ht="51" customHeight="1">
      <c r="A7" s="543"/>
      <c r="B7" s="543"/>
      <c r="C7" s="543"/>
      <c r="D7" s="543"/>
      <c r="E7" s="543"/>
      <c r="F7" s="544" t="s">
        <v>45</v>
      </c>
      <c r="G7" s="544" t="s">
        <v>25</v>
      </c>
      <c r="H7" s="544" t="s">
        <v>46</v>
      </c>
      <c r="I7" s="544"/>
      <c r="J7" s="544"/>
      <c r="K7" s="544" t="s">
        <v>25</v>
      </c>
      <c r="L7" s="544" t="s">
        <v>47</v>
      </c>
      <c r="M7" s="543" t="s">
        <v>24</v>
      </c>
      <c r="N7" s="543" t="s">
        <v>70</v>
      </c>
      <c r="O7" s="543" t="s">
        <v>60</v>
      </c>
      <c r="P7" s="543" t="s">
        <v>62</v>
      </c>
      <c r="Q7" s="543"/>
      <c r="R7" s="543" t="s">
        <v>63</v>
      </c>
      <c r="S7" s="543" t="s">
        <v>69</v>
      </c>
      <c r="T7" s="543" t="s">
        <v>56</v>
      </c>
      <c r="U7" s="543"/>
      <c r="V7" s="543" t="s">
        <v>57</v>
      </c>
      <c r="W7" s="543" t="s">
        <v>58</v>
      </c>
      <c r="X7" s="543"/>
    </row>
    <row r="8" spans="1:24" s="3" customFormat="1" ht="85.5" customHeight="1">
      <c r="A8" s="543"/>
      <c r="B8" s="543"/>
      <c r="C8" s="543"/>
      <c r="D8" s="543"/>
      <c r="E8" s="543"/>
      <c r="F8" s="544"/>
      <c r="G8" s="544"/>
      <c r="H8" s="35" t="s">
        <v>48</v>
      </c>
      <c r="I8" s="35" t="s">
        <v>49</v>
      </c>
      <c r="J8" s="35" t="s">
        <v>50</v>
      </c>
      <c r="K8" s="544"/>
      <c r="L8" s="544"/>
      <c r="M8" s="543"/>
      <c r="N8" s="543"/>
      <c r="O8" s="543"/>
      <c r="P8" s="34" t="s">
        <v>25</v>
      </c>
      <c r="Q8" s="34" t="s">
        <v>51</v>
      </c>
      <c r="R8" s="543"/>
      <c r="S8" s="543"/>
      <c r="T8" s="34" t="s">
        <v>25</v>
      </c>
      <c r="U8" s="34" t="s">
        <v>51</v>
      </c>
      <c r="V8" s="543"/>
      <c r="W8" s="543"/>
      <c r="X8" s="543"/>
    </row>
    <row r="9" spans="1:24" s="3" customFormat="1" ht="24.75" customHeight="1">
      <c r="A9" s="21"/>
      <c r="B9" s="21" t="s">
        <v>17</v>
      </c>
      <c r="C9" s="21"/>
      <c r="D9" s="21"/>
      <c r="E9" s="21"/>
      <c r="F9" s="21"/>
      <c r="G9" s="21"/>
      <c r="H9" s="21"/>
      <c r="I9" s="21"/>
      <c r="J9" s="21"/>
      <c r="K9" s="21"/>
      <c r="L9" s="21"/>
      <c r="M9" s="21"/>
      <c r="N9" s="21"/>
      <c r="O9" s="21"/>
      <c r="P9" s="21"/>
      <c r="Q9" s="21"/>
      <c r="R9" s="21"/>
      <c r="S9" s="21"/>
      <c r="T9" s="21"/>
      <c r="U9" s="21"/>
      <c r="V9" s="21"/>
      <c r="W9" s="21"/>
      <c r="X9" s="21"/>
    </row>
    <row r="10" spans="1:24" s="31" customFormat="1" ht="54.75" customHeight="1">
      <c r="A10" s="11" t="s">
        <v>0</v>
      </c>
      <c r="B10" s="13" t="s">
        <v>31</v>
      </c>
      <c r="C10" s="11"/>
      <c r="D10" s="11"/>
      <c r="E10" s="11"/>
      <c r="F10" s="11"/>
      <c r="G10" s="11"/>
      <c r="H10" s="11"/>
      <c r="I10" s="11"/>
      <c r="J10" s="11"/>
      <c r="K10" s="11"/>
      <c r="L10" s="11"/>
      <c r="M10" s="11"/>
      <c r="N10" s="11"/>
      <c r="O10" s="11"/>
      <c r="P10" s="11"/>
      <c r="Q10" s="11"/>
      <c r="R10" s="11"/>
      <c r="S10" s="11"/>
      <c r="T10" s="11"/>
      <c r="U10" s="11"/>
      <c r="V10" s="11"/>
      <c r="W10" s="11"/>
      <c r="X10" s="11"/>
    </row>
    <row r="11" spans="1:24" ht="21" customHeight="1">
      <c r="A11" s="11"/>
      <c r="B11" s="19" t="s">
        <v>18</v>
      </c>
      <c r="C11" s="18"/>
      <c r="D11" s="18"/>
      <c r="E11" s="18"/>
      <c r="F11" s="18"/>
      <c r="G11" s="18"/>
      <c r="H11" s="18"/>
      <c r="I11" s="18"/>
      <c r="J11" s="18"/>
      <c r="K11" s="18"/>
      <c r="L11" s="18"/>
      <c r="M11" s="18"/>
      <c r="N11" s="18"/>
      <c r="O11" s="18"/>
      <c r="P11" s="18"/>
      <c r="Q11" s="18"/>
      <c r="R11" s="18"/>
      <c r="S11" s="18"/>
      <c r="T11" s="18"/>
      <c r="U11" s="18"/>
      <c r="V11" s="18"/>
      <c r="W11" s="18"/>
      <c r="X11" s="18"/>
    </row>
    <row r="12" spans="1:24" s="8" customFormat="1" ht="21" customHeight="1">
      <c r="A12" s="20"/>
      <c r="B12" s="19" t="s">
        <v>18</v>
      </c>
      <c r="C12" s="7"/>
      <c r="D12" s="7"/>
      <c r="E12" s="7"/>
      <c r="F12" s="7"/>
      <c r="G12" s="7"/>
      <c r="H12" s="7"/>
      <c r="I12" s="7"/>
      <c r="J12" s="7"/>
      <c r="K12" s="7"/>
      <c r="L12" s="7"/>
      <c r="M12" s="7"/>
      <c r="N12" s="7"/>
      <c r="O12" s="7"/>
      <c r="P12" s="7"/>
      <c r="Q12" s="7"/>
      <c r="R12" s="7"/>
      <c r="S12" s="7"/>
      <c r="T12" s="7"/>
      <c r="U12" s="7"/>
      <c r="V12" s="7"/>
      <c r="W12" s="7"/>
      <c r="X12" s="7"/>
    </row>
    <row r="13" spans="1:24" ht="21" customHeight="1">
      <c r="A13" s="23"/>
      <c r="B13" s="19" t="s">
        <v>18</v>
      </c>
      <c r="C13" s="18"/>
      <c r="D13" s="18"/>
      <c r="E13" s="18"/>
      <c r="F13" s="18"/>
      <c r="G13" s="18"/>
      <c r="H13" s="18"/>
      <c r="I13" s="18"/>
      <c r="J13" s="18"/>
      <c r="K13" s="18"/>
      <c r="L13" s="18"/>
      <c r="M13" s="18"/>
      <c r="N13" s="18"/>
      <c r="O13" s="18"/>
      <c r="P13" s="18"/>
      <c r="Q13" s="18"/>
      <c r="R13" s="18"/>
      <c r="S13" s="18"/>
      <c r="T13" s="18"/>
      <c r="U13" s="18"/>
      <c r="V13" s="18"/>
      <c r="W13" s="18"/>
      <c r="X13" s="18"/>
    </row>
    <row r="14" spans="1:24" s="5" customFormat="1" ht="21" customHeight="1">
      <c r="A14" s="23"/>
      <c r="B14" s="19"/>
      <c r="C14" s="4"/>
      <c r="D14" s="4"/>
      <c r="E14" s="4"/>
      <c r="F14" s="4"/>
      <c r="G14" s="4"/>
      <c r="H14" s="4"/>
      <c r="I14" s="4"/>
      <c r="J14" s="4"/>
      <c r="K14" s="4"/>
      <c r="L14" s="4"/>
      <c r="M14" s="4"/>
      <c r="N14" s="4"/>
      <c r="O14" s="4"/>
      <c r="P14" s="4"/>
      <c r="Q14" s="4"/>
      <c r="R14" s="4"/>
      <c r="S14" s="4"/>
      <c r="T14" s="4"/>
      <c r="U14" s="4"/>
      <c r="V14" s="4"/>
      <c r="W14" s="4"/>
      <c r="X14" s="4"/>
    </row>
    <row r="15" spans="1:24" s="10" customFormat="1" ht="21" customHeight="1">
      <c r="A15" s="20"/>
      <c r="B15" s="14"/>
      <c r="C15" s="9"/>
      <c r="D15" s="9"/>
      <c r="E15" s="9"/>
      <c r="F15" s="9"/>
      <c r="G15" s="9"/>
      <c r="H15" s="9"/>
      <c r="I15" s="9"/>
      <c r="J15" s="9"/>
      <c r="K15" s="9"/>
      <c r="L15" s="9"/>
      <c r="M15" s="9"/>
      <c r="N15" s="9"/>
      <c r="O15" s="9"/>
      <c r="P15" s="9"/>
      <c r="Q15" s="9"/>
      <c r="R15" s="9"/>
      <c r="S15" s="9"/>
      <c r="T15" s="9"/>
      <c r="U15" s="9"/>
      <c r="V15" s="9"/>
      <c r="W15" s="9"/>
      <c r="X15" s="9"/>
    </row>
    <row r="16" spans="1:24" s="30" customFormat="1" ht="35.25" customHeight="1">
      <c r="A16" s="27" t="s">
        <v>1</v>
      </c>
      <c r="B16" s="28" t="s">
        <v>32</v>
      </c>
      <c r="C16" s="29"/>
      <c r="D16" s="29"/>
      <c r="E16" s="29"/>
      <c r="F16" s="29"/>
      <c r="G16" s="29"/>
      <c r="H16" s="29"/>
      <c r="I16" s="29"/>
      <c r="J16" s="29"/>
      <c r="K16" s="29"/>
      <c r="L16" s="29"/>
      <c r="M16" s="29"/>
      <c r="N16" s="29"/>
      <c r="O16" s="29"/>
      <c r="P16" s="29"/>
      <c r="Q16" s="29"/>
      <c r="R16" s="29"/>
      <c r="S16" s="29"/>
      <c r="T16" s="29"/>
      <c r="U16" s="29"/>
      <c r="V16" s="29"/>
      <c r="W16" s="29"/>
      <c r="X16" s="29"/>
    </row>
    <row r="17" spans="1:24" s="5" customFormat="1" ht="27.75" customHeight="1">
      <c r="A17" s="36" t="s">
        <v>2</v>
      </c>
      <c r="B17" s="37" t="s">
        <v>52</v>
      </c>
      <c r="C17" s="4"/>
      <c r="D17" s="4"/>
      <c r="E17" s="4"/>
      <c r="F17" s="4"/>
      <c r="G17" s="4"/>
      <c r="H17" s="4"/>
      <c r="I17" s="4"/>
      <c r="J17" s="4"/>
      <c r="K17" s="4"/>
      <c r="L17" s="4"/>
      <c r="M17" s="4"/>
      <c r="N17" s="4"/>
      <c r="O17" s="4"/>
      <c r="P17" s="4"/>
      <c r="Q17" s="4"/>
      <c r="R17" s="4"/>
      <c r="S17" s="4"/>
      <c r="T17" s="4"/>
      <c r="U17" s="4"/>
      <c r="V17" s="4"/>
      <c r="W17" s="4"/>
      <c r="X17" s="4"/>
    </row>
    <row r="18" spans="1:24" s="10" customFormat="1" ht="36" customHeight="1">
      <c r="A18" s="38"/>
      <c r="B18" s="39" t="s">
        <v>53</v>
      </c>
      <c r="C18" s="9"/>
      <c r="D18" s="9"/>
      <c r="E18" s="9"/>
      <c r="F18" s="9"/>
      <c r="G18" s="9"/>
      <c r="H18" s="9"/>
      <c r="I18" s="9"/>
      <c r="J18" s="9"/>
      <c r="K18" s="9"/>
      <c r="L18" s="9"/>
      <c r="M18" s="9"/>
      <c r="N18" s="9"/>
      <c r="O18" s="9"/>
      <c r="P18" s="9"/>
      <c r="Q18" s="9"/>
      <c r="R18" s="9"/>
      <c r="S18" s="9"/>
      <c r="T18" s="9"/>
      <c r="U18" s="9"/>
      <c r="V18" s="9"/>
      <c r="W18" s="9"/>
      <c r="X18" s="9"/>
    </row>
    <row r="19" spans="1:24" ht="21" customHeight="1">
      <c r="A19" s="38"/>
      <c r="B19" s="39" t="s">
        <v>53</v>
      </c>
      <c r="C19" s="18"/>
      <c r="D19" s="18"/>
      <c r="E19" s="18"/>
      <c r="F19" s="18"/>
      <c r="G19" s="18"/>
      <c r="H19" s="18"/>
      <c r="I19" s="18"/>
      <c r="J19" s="18"/>
      <c r="K19" s="18"/>
      <c r="L19" s="18"/>
      <c r="M19" s="18"/>
      <c r="N19" s="18"/>
      <c r="O19" s="18"/>
      <c r="P19" s="18"/>
      <c r="Q19" s="18"/>
      <c r="R19" s="18"/>
      <c r="S19" s="18"/>
      <c r="T19" s="18"/>
      <c r="U19" s="18"/>
      <c r="V19" s="18"/>
      <c r="W19" s="18"/>
      <c r="X19" s="18"/>
    </row>
    <row r="20" spans="1:24" s="5" customFormat="1" ht="21" customHeight="1">
      <c r="A20" s="38"/>
      <c r="B20" s="39" t="s">
        <v>33</v>
      </c>
      <c r="C20" s="4"/>
      <c r="D20" s="4"/>
      <c r="E20" s="4"/>
      <c r="F20" s="4"/>
      <c r="G20" s="4"/>
      <c r="H20" s="4"/>
      <c r="I20" s="4"/>
      <c r="J20" s="4"/>
      <c r="K20" s="4"/>
      <c r="L20" s="4"/>
      <c r="M20" s="4"/>
      <c r="N20" s="4"/>
      <c r="O20" s="4"/>
      <c r="P20" s="4"/>
      <c r="Q20" s="4"/>
      <c r="R20" s="4"/>
      <c r="S20" s="4"/>
      <c r="T20" s="4"/>
      <c r="U20" s="4"/>
      <c r="V20" s="4"/>
      <c r="W20" s="4"/>
      <c r="X20" s="4"/>
    </row>
    <row r="21" spans="1:24" s="10" customFormat="1" ht="26.25" customHeight="1">
      <c r="A21" s="36" t="s">
        <v>3</v>
      </c>
      <c r="B21" s="37" t="s">
        <v>52</v>
      </c>
      <c r="C21" s="9"/>
      <c r="D21" s="9"/>
      <c r="E21" s="9"/>
      <c r="F21" s="9"/>
      <c r="G21" s="9"/>
      <c r="H21" s="9"/>
      <c r="I21" s="9"/>
      <c r="J21" s="9"/>
      <c r="K21" s="9"/>
      <c r="L21" s="9"/>
      <c r="M21" s="9"/>
      <c r="N21" s="9"/>
      <c r="O21" s="9"/>
      <c r="P21" s="9"/>
      <c r="Q21" s="9"/>
      <c r="R21" s="9"/>
      <c r="S21" s="9"/>
      <c r="T21" s="9"/>
      <c r="U21" s="9"/>
      <c r="V21" s="9"/>
      <c r="W21" s="9"/>
      <c r="X21" s="9"/>
    </row>
    <row r="22" spans="1:24" ht="21" customHeight="1">
      <c r="A22" s="38"/>
      <c r="B22" s="39" t="s">
        <v>53</v>
      </c>
      <c r="C22" s="18"/>
      <c r="D22" s="18"/>
      <c r="E22" s="18"/>
      <c r="F22" s="18"/>
      <c r="G22" s="18"/>
      <c r="H22" s="18"/>
      <c r="I22" s="18"/>
      <c r="J22" s="18"/>
      <c r="K22" s="18"/>
      <c r="L22" s="18"/>
      <c r="M22" s="18"/>
      <c r="N22" s="18"/>
      <c r="O22" s="18"/>
      <c r="P22" s="18"/>
      <c r="Q22" s="18"/>
      <c r="R22" s="18"/>
      <c r="S22" s="18"/>
      <c r="T22" s="18"/>
      <c r="U22" s="18"/>
      <c r="V22" s="18"/>
      <c r="W22" s="18"/>
      <c r="X22" s="18"/>
    </row>
    <row r="23" spans="1:24" ht="21" customHeight="1">
      <c r="A23" s="38"/>
      <c r="B23" s="39" t="s">
        <v>53</v>
      </c>
      <c r="C23" s="18"/>
      <c r="D23" s="18"/>
      <c r="E23" s="18"/>
      <c r="F23" s="18"/>
      <c r="G23" s="18"/>
      <c r="H23" s="18"/>
      <c r="I23" s="18"/>
      <c r="J23" s="18"/>
      <c r="K23" s="18"/>
      <c r="L23" s="18"/>
      <c r="M23" s="18"/>
      <c r="N23" s="18"/>
      <c r="O23" s="18"/>
      <c r="P23" s="18"/>
      <c r="Q23" s="18"/>
      <c r="R23" s="18"/>
      <c r="S23" s="18"/>
      <c r="T23" s="18"/>
      <c r="U23" s="18"/>
      <c r="V23" s="18"/>
      <c r="W23" s="18"/>
      <c r="X23" s="18"/>
    </row>
    <row r="24" spans="1:24" ht="21" customHeight="1">
      <c r="A24" s="38"/>
      <c r="B24" s="39" t="s">
        <v>34</v>
      </c>
      <c r="C24" s="18"/>
      <c r="D24" s="18"/>
      <c r="E24" s="18"/>
      <c r="F24" s="18"/>
      <c r="G24" s="18"/>
      <c r="H24" s="18"/>
      <c r="I24" s="18"/>
      <c r="J24" s="18"/>
      <c r="K24" s="18"/>
      <c r="L24" s="18"/>
      <c r="M24" s="18"/>
      <c r="N24" s="18"/>
      <c r="O24" s="18"/>
      <c r="P24" s="18"/>
      <c r="Q24" s="18"/>
      <c r="R24" s="18"/>
      <c r="S24" s="18"/>
      <c r="T24" s="18"/>
      <c r="U24" s="18"/>
      <c r="V24" s="18"/>
      <c r="W24" s="18"/>
      <c r="X24" s="18"/>
    </row>
    <row r="25" spans="1:24" s="5" customFormat="1" ht="66" customHeight="1">
      <c r="A25" s="23" t="s">
        <v>4</v>
      </c>
      <c r="B25" s="28" t="s">
        <v>35</v>
      </c>
      <c r="C25" s="4"/>
      <c r="D25" s="4"/>
      <c r="E25" s="4"/>
      <c r="F25" s="4"/>
      <c r="G25" s="4"/>
      <c r="H25" s="4"/>
      <c r="I25" s="4"/>
      <c r="J25" s="4"/>
      <c r="K25" s="4"/>
      <c r="L25" s="4"/>
      <c r="M25" s="4"/>
      <c r="N25" s="4"/>
      <c r="O25" s="4"/>
      <c r="P25" s="4"/>
      <c r="Q25" s="4"/>
      <c r="R25" s="4"/>
      <c r="S25" s="4"/>
      <c r="T25" s="4"/>
      <c r="U25" s="4"/>
      <c r="V25" s="4"/>
      <c r="W25" s="4"/>
      <c r="X25" s="4"/>
    </row>
    <row r="26" spans="1:24" s="5" customFormat="1" ht="27.75" customHeight="1">
      <c r="A26" s="36" t="s">
        <v>2</v>
      </c>
      <c r="B26" s="37" t="s">
        <v>52</v>
      </c>
      <c r="C26" s="4"/>
      <c r="D26" s="4"/>
      <c r="E26" s="4"/>
      <c r="F26" s="4"/>
      <c r="G26" s="4"/>
      <c r="H26" s="4"/>
      <c r="I26" s="4"/>
      <c r="J26" s="4"/>
      <c r="K26" s="4"/>
      <c r="L26" s="4"/>
      <c r="M26" s="4"/>
      <c r="N26" s="4"/>
      <c r="O26" s="4"/>
      <c r="P26" s="4"/>
      <c r="Q26" s="4"/>
      <c r="R26" s="4"/>
      <c r="S26" s="4"/>
      <c r="T26" s="4"/>
      <c r="U26" s="4"/>
      <c r="V26" s="4"/>
      <c r="W26" s="4"/>
      <c r="X26" s="4"/>
    </row>
    <row r="27" spans="1:24" s="10" customFormat="1" ht="36" customHeight="1">
      <c r="A27" s="38"/>
      <c r="B27" s="39" t="s">
        <v>53</v>
      </c>
      <c r="C27" s="9"/>
      <c r="D27" s="9"/>
      <c r="E27" s="9"/>
      <c r="F27" s="9"/>
      <c r="G27" s="9"/>
      <c r="H27" s="9"/>
      <c r="I27" s="9"/>
      <c r="J27" s="9"/>
      <c r="K27" s="9"/>
      <c r="L27" s="9"/>
      <c r="M27" s="9"/>
      <c r="N27" s="9"/>
      <c r="O27" s="9"/>
      <c r="P27" s="9"/>
      <c r="Q27" s="9"/>
      <c r="R27" s="9"/>
      <c r="S27" s="9"/>
      <c r="T27" s="9"/>
      <c r="U27" s="9"/>
      <c r="V27" s="9"/>
      <c r="W27" s="9"/>
      <c r="X27" s="9"/>
    </row>
    <row r="28" spans="1:24" ht="21" customHeight="1">
      <c r="A28" s="38"/>
      <c r="B28" s="39" t="s">
        <v>53</v>
      </c>
      <c r="C28" s="18"/>
      <c r="D28" s="18"/>
      <c r="E28" s="18"/>
      <c r="F28" s="18"/>
      <c r="G28" s="18"/>
      <c r="H28" s="18"/>
      <c r="I28" s="18"/>
      <c r="J28" s="18"/>
      <c r="K28" s="18"/>
      <c r="L28" s="18"/>
      <c r="M28" s="18"/>
      <c r="N28" s="18"/>
      <c r="O28" s="18"/>
      <c r="P28" s="18"/>
      <c r="Q28" s="18"/>
      <c r="R28" s="18"/>
      <c r="S28" s="18"/>
      <c r="T28" s="18"/>
      <c r="U28" s="18"/>
      <c r="V28" s="18"/>
      <c r="W28" s="18"/>
      <c r="X28" s="18"/>
    </row>
    <row r="29" spans="1:24" s="5" customFormat="1" ht="21" customHeight="1">
      <c r="A29" s="38"/>
      <c r="B29" s="39" t="s">
        <v>33</v>
      </c>
      <c r="C29" s="4"/>
      <c r="D29" s="4"/>
      <c r="E29" s="4"/>
      <c r="F29" s="4"/>
      <c r="G29" s="4"/>
      <c r="H29" s="4"/>
      <c r="I29" s="4"/>
      <c r="J29" s="4"/>
      <c r="K29" s="4"/>
      <c r="L29" s="4"/>
      <c r="M29" s="4"/>
      <c r="N29" s="4"/>
      <c r="O29" s="4"/>
      <c r="P29" s="4"/>
      <c r="Q29" s="4"/>
      <c r="R29" s="4"/>
      <c r="S29" s="4"/>
      <c r="T29" s="4"/>
      <c r="U29" s="4"/>
      <c r="V29" s="4"/>
      <c r="W29" s="4"/>
      <c r="X29" s="4"/>
    </row>
    <row r="30" spans="1:24" s="10" customFormat="1" ht="26.25" customHeight="1">
      <c r="A30" s="36" t="s">
        <v>3</v>
      </c>
      <c r="B30" s="37" t="s">
        <v>52</v>
      </c>
      <c r="C30" s="9"/>
      <c r="D30" s="9"/>
      <c r="E30" s="9"/>
      <c r="F30" s="9"/>
      <c r="G30" s="9"/>
      <c r="H30" s="9"/>
      <c r="I30" s="9"/>
      <c r="J30" s="9"/>
      <c r="K30" s="9"/>
      <c r="L30" s="9"/>
      <c r="M30" s="9"/>
      <c r="N30" s="9"/>
      <c r="O30" s="9"/>
      <c r="P30" s="9"/>
      <c r="Q30" s="9"/>
      <c r="R30" s="9"/>
      <c r="S30" s="9"/>
      <c r="T30" s="9"/>
      <c r="U30" s="9"/>
      <c r="V30" s="9"/>
      <c r="W30" s="9"/>
      <c r="X30" s="9"/>
    </row>
    <row r="31" spans="1:24" ht="21" customHeight="1">
      <c r="A31" s="38"/>
      <c r="B31" s="39" t="s">
        <v>53</v>
      </c>
      <c r="C31" s="18"/>
      <c r="D31" s="18"/>
      <c r="E31" s="18"/>
      <c r="F31" s="18"/>
      <c r="G31" s="18"/>
      <c r="H31" s="18"/>
      <c r="I31" s="18"/>
      <c r="J31" s="18"/>
      <c r="K31" s="18"/>
      <c r="L31" s="18"/>
      <c r="M31" s="18"/>
      <c r="N31" s="18"/>
      <c r="O31" s="18"/>
      <c r="P31" s="18"/>
      <c r="Q31" s="18"/>
      <c r="R31" s="18"/>
      <c r="S31" s="18"/>
      <c r="T31" s="18"/>
      <c r="U31" s="18"/>
      <c r="V31" s="18"/>
      <c r="W31" s="18"/>
      <c r="X31" s="18"/>
    </row>
    <row r="32" spans="1:24" ht="21" customHeight="1">
      <c r="A32" s="38"/>
      <c r="B32" s="39" t="s">
        <v>53</v>
      </c>
      <c r="C32" s="18"/>
      <c r="D32" s="18"/>
      <c r="E32" s="18"/>
      <c r="F32" s="18"/>
      <c r="G32" s="18"/>
      <c r="H32" s="18"/>
      <c r="I32" s="18"/>
      <c r="J32" s="18"/>
      <c r="K32" s="18"/>
      <c r="L32" s="18"/>
      <c r="M32" s="18"/>
      <c r="N32" s="18"/>
      <c r="O32" s="18"/>
      <c r="P32" s="18"/>
      <c r="Q32" s="18"/>
      <c r="R32" s="18"/>
      <c r="S32" s="18"/>
      <c r="T32" s="18"/>
      <c r="U32" s="18"/>
      <c r="V32" s="18"/>
      <c r="W32" s="18"/>
      <c r="X32" s="18"/>
    </row>
    <row r="33" spans="1:24" ht="21" customHeight="1">
      <c r="A33" s="38"/>
      <c r="B33" s="39" t="s">
        <v>34</v>
      </c>
      <c r="C33" s="18"/>
      <c r="D33" s="18"/>
      <c r="E33" s="18"/>
      <c r="F33" s="18"/>
      <c r="G33" s="18"/>
      <c r="H33" s="18"/>
      <c r="I33" s="18"/>
      <c r="J33" s="18"/>
      <c r="K33" s="18"/>
      <c r="L33" s="18"/>
      <c r="M33" s="18"/>
      <c r="N33" s="18"/>
      <c r="O33" s="18"/>
      <c r="P33" s="18"/>
      <c r="Q33" s="18"/>
      <c r="R33" s="18"/>
      <c r="S33" s="18"/>
      <c r="T33" s="18"/>
      <c r="U33" s="18"/>
      <c r="V33" s="18"/>
      <c r="W33" s="18"/>
      <c r="X33" s="18"/>
    </row>
    <row r="34" spans="1:24">
      <c r="A34" s="24"/>
      <c r="B34" s="25"/>
      <c r="C34" s="26"/>
      <c r="D34" s="26"/>
      <c r="E34" s="26"/>
      <c r="F34" s="26"/>
      <c r="G34" s="26"/>
      <c r="H34" s="26"/>
      <c r="I34" s="26"/>
      <c r="J34" s="26"/>
      <c r="K34" s="26"/>
      <c r="L34" s="26"/>
      <c r="M34" s="26"/>
      <c r="N34" s="26"/>
      <c r="O34" s="26"/>
      <c r="P34" s="26"/>
      <c r="Q34" s="26"/>
      <c r="R34" s="26"/>
      <c r="S34" s="26"/>
      <c r="T34" s="26"/>
      <c r="U34" s="26"/>
      <c r="V34" s="26"/>
      <c r="W34" s="26"/>
      <c r="X34" s="26"/>
    </row>
    <row r="35" spans="1:24" ht="17.25" customHeight="1">
      <c r="A35" s="541"/>
      <c r="B35" s="541"/>
      <c r="C35" s="541"/>
      <c r="D35" s="541"/>
      <c r="E35" s="541"/>
      <c r="F35" s="541"/>
      <c r="G35" s="541"/>
      <c r="H35" s="541"/>
      <c r="I35" s="541"/>
      <c r="J35" s="541"/>
      <c r="K35" s="541"/>
      <c r="L35" s="541"/>
      <c r="M35" s="541"/>
      <c r="N35" s="541"/>
      <c r="O35" s="541"/>
      <c r="P35" s="541"/>
      <c r="Q35" s="541"/>
      <c r="R35" s="541"/>
      <c r="S35" s="541"/>
      <c r="T35" s="541"/>
      <c r="U35" s="541"/>
      <c r="V35" s="541"/>
      <c r="W35" s="541"/>
      <c r="X35" s="541"/>
    </row>
    <row r="36" spans="1:24" ht="17.25" customHeight="1">
      <c r="B36" s="542"/>
      <c r="C36" s="542"/>
      <c r="D36" s="542"/>
      <c r="E36" s="542"/>
      <c r="F36" s="542"/>
      <c r="G36" s="542"/>
      <c r="H36" s="542"/>
      <c r="I36" s="542"/>
      <c r="J36" s="542"/>
      <c r="K36" s="542"/>
      <c r="L36" s="542"/>
      <c r="M36" s="542"/>
      <c r="N36" s="542"/>
      <c r="O36" s="542"/>
      <c r="P36" s="542"/>
      <c r="Q36" s="542"/>
      <c r="R36" s="542"/>
      <c r="S36" s="542"/>
      <c r="T36" s="542"/>
      <c r="U36" s="542"/>
      <c r="V36" s="542"/>
      <c r="W36" s="542"/>
      <c r="X36" s="542"/>
    </row>
  </sheetData>
  <mergeCells count="30">
    <mergeCell ref="A1:B1"/>
    <mergeCell ref="F7:F8"/>
    <mergeCell ref="G7:G8"/>
    <mergeCell ref="K7:K8"/>
    <mergeCell ref="E6:E8"/>
    <mergeCell ref="A6:A8"/>
    <mergeCell ref="B6:B8"/>
    <mergeCell ref="C6:C8"/>
    <mergeCell ref="D6:D8"/>
    <mergeCell ref="A3:X3"/>
    <mergeCell ref="A4:X4"/>
    <mergeCell ref="F6:J6"/>
    <mergeCell ref="K6:L6"/>
    <mergeCell ref="M6:N6"/>
    <mergeCell ref="O6:R6"/>
    <mergeCell ref="S6:W6"/>
    <mergeCell ref="A35:X35"/>
    <mergeCell ref="B36:X36"/>
    <mergeCell ref="X6:X8"/>
    <mergeCell ref="H7:J7"/>
    <mergeCell ref="M7:M8"/>
    <mergeCell ref="N7:N8"/>
    <mergeCell ref="O7:O8"/>
    <mergeCell ref="P7:Q7"/>
    <mergeCell ref="R7:R8"/>
    <mergeCell ref="L7:L8"/>
    <mergeCell ref="V7:V8"/>
    <mergeCell ref="S7:S8"/>
    <mergeCell ref="T7:U7"/>
    <mergeCell ref="W7:W8"/>
  </mergeCells>
  <phoneticPr fontId="72" type="noConversion"/>
  <printOptions horizontalCentered="1"/>
  <pageMargins left="0.25" right="0.25" top="0.5" bottom="0.5" header="0" footer="0"/>
  <pageSetup paperSize="9" scale="61" orientation="landscape" r:id="rId1"/>
  <headerFooter alignWithMargins="0"/>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sheetPr>
    <tabColor rgb="FF00B050"/>
  </sheetPr>
  <dimension ref="A1:Q73"/>
  <sheetViews>
    <sheetView topLeftCell="A2" workbookViewId="0">
      <pane xSplit="4" ySplit="8" topLeftCell="G19" activePane="bottomRight" state="frozen"/>
      <selection activeCell="A2" sqref="A2"/>
      <selection pane="topRight" activeCell="E2" sqref="E2"/>
      <selection pane="bottomLeft" activeCell="A9" sqref="A9"/>
      <selection pane="bottomRight" activeCell="D62" sqref="D62"/>
    </sheetView>
  </sheetViews>
  <sheetFormatPr defaultColWidth="9" defaultRowHeight="15.75"/>
  <cols>
    <col min="1" max="1" width="4.5" style="17" customWidth="1"/>
    <col min="2" max="2" width="51.125" style="16" customWidth="1"/>
    <col min="3" max="3" width="6.75" style="15" customWidth="1"/>
    <col min="4" max="4" width="7.375" style="15" customWidth="1"/>
    <col min="5" max="5" width="8.5" style="15" customWidth="1"/>
    <col min="6" max="6" width="6" style="15" customWidth="1"/>
    <col min="7" max="7" width="5.125" style="15" customWidth="1"/>
    <col min="8" max="8" width="7.75" style="15" customWidth="1"/>
    <col min="9" max="9" width="9.125" style="15" customWidth="1"/>
    <col min="10" max="10" width="7.5" style="15" customWidth="1"/>
    <col min="11" max="11" width="8.875" style="15" customWidth="1"/>
    <col min="12" max="12" width="9.5" style="15" customWidth="1"/>
    <col min="13" max="13" width="10.375" style="15" customWidth="1"/>
    <col min="14" max="14" width="9.75" style="15" customWidth="1"/>
    <col min="15" max="15" width="7.5" style="15" customWidth="1"/>
    <col min="16" max="16" width="9" style="15" customWidth="1"/>
    <col min="17" max="17" width="6.625" style="15" customWidth="1"/>
    <col min="18" max="16384" width="9" style="15"/>
  </cols>
  <sheetData>
    <row r="1" spans="1:17" hidden="1">
      <c r="A1" s="533"/>
      <c r="B1" s="533"/>
      <c r="Q1" s="6"/>
    </row>
    <row r="2" spans="1:17">
      <c r="A2" s="104" t="s">
        <v>229</v>
      </c>
      <c r="B2" s="105"/>
      <c r="C2" s="106"/>
      <c r="D2" s="106"/>
      <c r="E2" s="106"/>
      <c r="F2" s="106"/>
      <c r="G2" s="106"/>
      <c r="H2" s="106"/>
      <c r="I2" s="106"/>
      <c r="J2" s="106"/>
      <c r="K2" s="106"/>
      <c r="L2" s="106"/>
      <c r="M2" s="106"/>
      <c r="N2" s="106"/>
      <c r="O2" s="106"/>
      <c r="P2" s="106"/>
      <c r="Q2" s="107"/>
    </row>
    <row r="3" spans="1:17" s="16" customFormat="1" ht="18.75" customHeight="1">
      <c r="A3" s="520" t="s">
        <v>75</v>
      </c>
      <c r="B3" s="520"/>
      <c r="C3" s="520"/>
      <c r="D3" s="520"/>
      <c r="E3" s="520"/>
      <c r="F3" s="520"/>
      <c r="G3" s="520"/>
      <c r="H3" s="520"/>
      <c r="I3" s="520"/>
      <c r="J3" s="520"/>
      <c r="K3" s="520"/>
      <c r="L3" s="520"/>
      <c r="M3" s="520"/>
      <c r="N3" s="520"/>
      <c r="O3" s="520"/>
      <c r="P3" s="520"/>
      <c r="Q3" s="520"/>
    </row>
    <row r="4" spans="1:17" s="16" customFormat="1" ht="26.25" customHeight="1">
      <c r="A4" s="546" t="e">
        <f>#REF!</f>
        <v>#REF!</v>
      </c>
      <c r="B4" s="547"/>
      <c r="C4" s="547"/>
      <c r="D4" s="547"/>
      <c r="E4" s="547"/>
      <c r="F4" s="547"/>
      <c r="G4" s="547"/>
      <c r="H4" s="547"/>
      <c r="I4" s="547"/>
      <c r="J4" s="547"/>
      <c r="K4" s="547"/>
      <c r="L4" s="547"/>
      <c r="M4" s="547"/>
      <c r="N4" s="547"/>
      <c r="O4" s="547"/>
      <c r="P4" s="547"/>
      <c r="Q4" s="547"/>
    </row>
    <row r="5" spans="1:17" s="16" customFormat="1" ht="24.75" customHeight="1">
      <c r="A5" s="108"/>
      <c r="B5" s="109"/>
      <c r="C5" s="109"/>
      <c r="D5" s="109"/>
      <c r="E5" s="109"/>
      <c r="F5" s="109"/>
      <c r="G5" s="109"/>
      <c r="H5" s="109"/>
      <c r="I5" s="109"/>
      <c r="J5" s="109"/>
      <c r="K5" s="109"/>
      <c r="L5" s="109"/>
      <c r="M5" s="109"/>
      <c r="N5" s="109"/>
      <c r="O5" s="109"/>
      <c r="P5" s="109"/>
      <c r="Q5" s="110" t="s">
        <v>8</v>
      </c>
    </row>
    <row r="6" spans="1:17" s="3" customFormat="1" ht="45.75" customHeight="1">
      <c r="A6" s="543" t="s">
        <v>6</v>
      </c>
      <c r="B6" s="543" t="s">
        <v>9</v>
      </c>
      <c r="C6" s="543" t="s">
        <v>10</v>
      </c>
      <c r="D6" s="543" t="s">
        <v>11</v>
      </c>
      <c r="E6" s="543" t="s">
        <v>68</v>
      </c>
      <c r="F6" s="543" t="s">
        <v>67</v>
      </c>
      <c r="G6" s="543" t="s">
        <v>12</v>
      </c>
      <c r="H6" s="543" t="s">
        <v>13</v>
      </c>
      <c r="I6" s="543"/>
      <c r="J6" s="543"/>
      <c r="K6" s="543"/>
      <c r="L6" s="543" t="s">
        <v>38</v>
      </c>
      <c r="M6" s="543" t="s">
        <v>65</v>
      </c>
      <c r="N6" s="543" t="s">
        <v>72</v>
      </c>
      <c r="O6" s="549" t="s">
        <v>73</v>
      </c>
      <c r="P6" s="543" t="s">
        <v>66</v>
      </c>
      <c r="Q6" s="543" t="s">
        <v>5</v>
      </c>
    </row>
    <row r="7" spans="1:17" s="3" customFormat="1" ht="27.75" customHeight="1">
      <c r="A7" s="543"/>
      <c r="B7" s="543"/>
      <c r="C7" s="543"/>
      <c r="D7" s="543"/>
      <c r="E7" s="543"/>
      <c r="F7" s="543"/>
      <c r="G7" s="543"/>
      <c r="H7" s="543" t="s">
        <v>15</v>
      </c>
      <c r="I7" s="543" t="s">
        <v>16</v>
      </c>
      <c r="J7" s="543"/>
      <c r="K7" s="543"/>
      <c r="L7" s="543"/>
      <c r="M7" s="543"/>
      <c r="N7" s="543"/>
      <c r="O7" s="550"/>
      <c r="P7" s="543"/>
      <c r="Q7" s="543"/>
    </row>
    <row r="8" spans="1:17" s="3" customFormat="1" ht="22.5" customHeight="1">
      <c r="A8" s="543"/>
      <c r="B8" s="543"/>
      <c r="C8" s="543"/>
      <c r="D8" s="543"/>
      <c r="E8" s="543"/>
      <c r="F8" s="543"/>
      <c r="G8" s="543"/>
      <c r="H8" s="543"/>
      <c r="I8" s="543" t="s">
        <v>25</v>
      </c>
      <c r="J8" s="543" t="s">
        <v>30</v>
      </c>
      <c r="K8" s="543"/>
      <c r="L8" s="543"/>
      <c r="M8" s="543"/>
      <c r="N8" s="543"/>
      <c r="O8" s="550"/>
      <c r="P8" s="543"/>
      <c r="Q8" s="543"/>
    </row>
    <row r="9" spans="1:17" s="3" customFormat="1" ht="39" customHeight="1">
      <c r="A9" s="543"/>
      <c r="B9" s="543"/>
      <c r="C9" s="543"/>
      <c r="D9" s="543"/>
      <c r="E9" s="543"/>
      <c r="F9" s="543"/>
      <c r="G9" s="543"/>
      <c r="H9" s="543"/>
      <c r="I9" s="543"/>
      <c r="J9" s="34" t="s">
        <v>48</v>
      </c>
      <c r="K9" s="34" t="s">
        <v>71</v>
      </c>
      <c r="L9" s="543"/>
      <c r="M9" s="543"/>
      <c r="N9" s="543"/>
      <c r="O9" s="551"/>
      <c r="P9" s="543"/>
      <c r="Q9" s="543"/>
    </row>
    <row r="10" spans="1:17" s="3" customFormat="1" ht="15.75" customHeight="1">
      <c r="A10" s="75"/>
      <c r="B10" s="75" t="s">
        <v>17</v>
      </c>
      <c r="C10" s="75"/>
      <c r="D10" s="75"/>
      <c r="E10" s="75"/>
      <c r="F10" s="75"/>
      <c r="G10" s="75"/>
      <c r="H10" s="75"/>
      <c r="I10" s="96">
        <f t="shared" ref="I10:P10" si="0">I11+I65</f>
        <v>604432</v>
      </c>
      <c r="J10" s="96">
        <f t="shared" si="0"/>
        <v>82900</v>
      </c>
      <c r="K10" s="96">
        <f t="shared" si="0"/>
        <v>211424</v>
      </c>
      <c r="L10" s="96">
        <f t="shared" si="0"/>
        <v>534424</v>
      </c>
      <c r="M10" s="96">
        <f t="shared" si="0"/>
        <v>390136.15700000001</v>
      </c>
      <c r="N10" s="96">
        <f t="shared" si="0"/>
        <v>390136.15700000001</v>
      </c>
      <c r="O10" s="96">
        <f t="shared" si="0"/>
        <v>149550.51300000001</v>
      </c>
      <c r="P10" s="96">
        <f t="shared" si="0"/>
        <v>151606.51300000001</v>
      </c>
      <c r="Q10" s="75"/>
    </row>
    <row r="11" spans="1:17" s="3" customFormat="1" ht="15.75" customHeight="1">
      <c r="A11" s="79" t="s">
        <v>0</v>
      </c>
      <c r="B11" s="62" t="s">
        <v>26</v>
      </c>
      <c r="C11" s="79"/>
      <c r="D11" s="79"/>
      <c r="E11" s="79"/>
      <c r="F11" s="79"/>
      <c r="G11" s="79"/>
      <c r="H11" s="79"/>
      <c r="I11" s="80">
        <f>I12</f>
        <v>249432</v>
      </c>
      <c r="J11" s="80">
        <f t="shared" ref="J11:Q11" si="1">J12</f>
        <v>2900</v>
      </c>
      <c r="K11" s="80">
        <f t="shared" si="1"/>
        <v>211424</v>
      </c>
      <c r="L11" s="80">
        <f t="shared" si="1"/>
        <v>179424</v>
      </c>
      <c r="M11" s="80">
        <f t="shared" si="1"/>
        <v>115136.15700000001</v>
      </c>
      <c r="N11" s="80">
        <f t="shared" si="1"/>
        <v>115136.15700000001</v>
      </c>
      <c r="O11" s="80">
        <f t="shared" si="1"/>
        <v>69550.513000000006</v>
      </c>
      <c r="P11" s="80">
        <f t="shared" si="1"/>
        <v>71606.513000000006</v>
      </c>
      <c r="Q11" s="80">
        <f t="shared" si="1"/>
        <v>0</v>
      </c>
    </row>
    <row r="12" spans="1:17" s="3" customFormat="1" ht="15.75" customHeight="1">
      <c r="A12" s="63" t="s">
        <v>2</v>
      </c>
      <c r="B12" s="81" t="s">
        <v>27</v>
      </c>
      <c r="C12" s="63"/>
      <c r="D12" s="63"/>
      <c r="E12" s="63"/>
      <c r="F12" s="63"/>
      <c r="G12" s="63"/>
      <c r="H12" s="63"/>
      <c r="I12" s="82">
        <f t="shared" ref="I12:P12" si="2">I13+I21</f>
        <v>249432</v>
      </c>
      <c r="J12" s="82">
        <f t="shared" si="2"/>
        <v>2900</v>
      </c>
      <c r="K12" s="82">
        <f t="shared" si="2"/>
        <v>211424</v>
      </c>
      <c r="L12" s="82">
        <f t="shared" si="2"/>
        <v>179424</v>
      </c>
      <c r="M12" s="82">
        <f t="shared" si="2"/>
        <v>115136.15700000001</v>
      </c>
      <c r="N12" s="82">
        <f t="shared" si="2"/>
        <v>115136.15700000001</v>
      </c>
      <c r="O12" s="82">
        <f t="shared" si="2"/>
        <v>69550.513000000006</v>
      </c>
      <c r="P12" s="82">
        <f t="shared" si="2"/>
        <v>71606.513000000006</v>
      </c>
      <c r="Q12" s="63"/>
    </row>
    <row r="13" spans="1:17" s="3" customFormat="1" ht="15.75" customHeight="1">
      <c r="A13" s="83">
        <v>1</v>
      </c>
      <c r="B13" s="84" t="s">
        <v>29</v>
      </c>
      <c r="C13" s="85"/>
      <c r="D13" s="85"/>
      <c r="E13" s="85"/>
      <c r="F13" s="85"/>
      <c r="G13" s="85"/>
      <c r="H13" s="85"/>
      <c r="I13" s="69">
        <f t="shared" ref="I13:Q13" si="3">I14+I15+I17+I19</f>
        <v>79970</v>
      </c>
      <c r="J13" s="69">
        <f t="shared" si="3"/>
        <v>0</v>
      </c>
      <c r="K13" s="69">
        <f t="shared" si="3"/>
        <v>79970</v>
      </c>
      <c r="L13" s="69">
        <f t="shared" si="3"/>
        <v>59970</v>
      </c>
      <c r="M13" s="69">
        <f t="shared" si="3"/>
        <v>28476</v>
      </c>
      <c r="N13" s="69">
        <f t="shared" si="3"/>
        <v>28476</v>
      </c>
      <c r="O13" s="69">
        <f t="shared" si="3"/>
        <v>31494</v>
      </c>
      <c r="P13" s="69">
        <f t="shared" si="3"/>
        <v>31494</v>
      </c>
      <c r="Q13" s="69">
        <f t="shared" si="3"/>
        <v>0</v>
      </c>
    </row>
    <row r="14" spans="1:17" s="3" customFormat="1" ht="15.75" customHeight="1">
      <c r="A14" s="44" t="s">
        <v>19</v>
      </c>
      <c r="B14" s="40" t="s">
        <v>76</v>
      </c>
      <c r="C14" s="48"/>
      <c r="D14" s="63"/>
      <c r="E14" s="63"/>
      <c r="F14" s="63"/>
      <c r="G14" s="48"/>
      <c r="H14" s="48"/>
      <c r="I14" s="47">
        <v>0</v>
      </c>
      <c r="J14" s="47">
        <v>0</v>
      </c>
      <c r="K14" s="47">
        <v>0</v>
      </c>
      <c r="L14" s="47">
        <v>0</v>
      </c>
      <c r="M14" s="47">
        <v>0</v>
      </c>
      <c r="N14" s="47">
        <v>0</v>
      </c>
      <c r="O14" s="47">
        <v>0</v>
      </c>
      <c r="P14" s="47">
        <v>0</v>
      </c>
      <c r="Q14" s="63"/>
    </row>
    <row r="15" spans="1:17" s="3" customFormat="1" ht="15.75" customHeight="1">
      <c r="A15" s="44" t="s">
        <v>20</v>
      </c>
      <c r="B15" s="40" t="s">
        <v>79</v>
      </c>
      <c r="C15" s="40"/>
      <c r="D15" s="63"/>
      <c r="E15" s="63"/>
      <c r="F15" s="63"/>
      <c r="G15" s="48"/>
      <c r="H15" s="46"/>
      <c r="I15" s="47">
        <f>SUM(I16)</f>
        <v>14990</v>
      </c>
      <c r="J15" s="47">
        <f t="shared" ref="J15:K15" si="4">SUM(J16)</f>
        <v>0</v>
      </c>
      <c r="K15" s="47">
        <f t="shared" si="4"/>
        <v>14990</v>
      </c>
      <c r="L15" s="47">
        <f t="shared" ref="L15" si="5">SUM(L16)</f>
        <v>14990</v>
      </c>
      <c r="M15" s="47">
        <f t="shared" ref="M15" si="6">SUM(M16)</f>
        <v>14990</v>
      </c>
      <c r="N15" s="47">
        <f t="shared" ref="N15" si="7">SUM(N16)</f>
        <v>14990</v>
      </c>
      <c r="O15" s="47">
        <f t="shared" ref="O15" si="8">SUM(O16)</f>
        <v>0</v>
      </c>
      <c r="P15" s="47">
        <f t="shared" ref="P15" si="9">SUM(P16)</f>
        <v>0</v>
      </c>
      <c r="Q15" s="63"/>
    </row>
    <row r="16" spans="1:17" s="3" customFormat="1" ht="67.5">
      <c r="A16" s="45">
        <v>1</v>
      </c>
      <c r="B16" s="42" t="s">
        <v>80</v>
      </c>
      <c r="C16" s="117" t="s">
        <v>77</v>
      </c>
      <c r="D16" s="117" t="s">
        <v>200</v>
      </c>
      <c r="E16" s="113" t="s">
        <v>183</v>
      </c>
      <c r="F16" s="113">
        <v>311</v>
      </c>
      <c r="G16" s="112"/>
      <c r="H16" s="118" t="s">
        <v>83</v>
      </c>
      <c r="I16" s="41">
        <v>14990</v>
      </c>
      <c r="J16" s="63"/>
      <c r="K16" s="41">
        <v>14990</v>
      </c>
      <c r="L16" s="49">
        <v>14990</v>
      </c>
      <c r="M16" s="97">
        <v>14990</v>
      </c>
      <c r="N16" s="97">
        <v>14990</v>
      </c>
      <c r="O16" s="82">
        <f>L16-N16</f>
        <v>0</v>
      </c>
      <c r="P16" s="98">
        <f>O16</f>
        <v>0</v>
      </c>
      <c r="Q16" s="63"/>
    </row>
    <row r="17" spans="1:17" s="3" customFormat="1" ht="13.5">
      <c r="A17" s="44" t="s">
        <v>21</v>
      </c>
      <c r="B17" s="43" t="s">
        <v>40</v>
      </c>
      <c r="C17" s="120"/>
      <c r="D17" s="142"/>
      <c r="E17" s="142"/>
      <c r="F17" s="142"/>
      <c r="G17" s="112"/>
      <c r="H17" s="143"/>
      <c r="I17" s="47">
        <f>SUM(I18)</f>
        <v>14980</v>
      </c>
      <c r="J17" s="47">
        <f t="shared" ref="J17:K17" si="10">SUM(J18)</f>
        <v>0</v>
      </c>
      <c r="K17" s="47">
        <f t="shared" si="10"/>
        <v>14980</v>
      </c>
      <c r="L17" s="47">
        <f t="shared" ref="L17" si="11">SUM(L18)</f>
        <v>14980</v>
      </c>
      <c r="M17" s="47">
        <f t="shared" ref="M17" si="12">SUM(M18)</f>
        <v>10486</v>
      </c>
      <c r="N17" s="47">
        <f t="shared" ref="N17" si="13">SUM(N18)</f>
        <v>10486</v>
      </c>
      <c r="O17" s="47">
        <f t="shared" ref="O17" si="14">SUM(O18)</f>
        <v>4494</v>
      </c>
      <c r="P17" s="47">
        <f t="shared" ref="P17" si="15">SUM(P18)</f>
        <v>4494</v>
      </c>
      <c r="Q17" s="63"/>
    </row>
    <row r="18" spans="1:17" s="3" customFormat="1" ht="33.75">
      <c r="A18" s="45">
        <v>1</v>
      </c>
      <c r="B18" s="42" t="s">
        <v>81</v>
      </c>
      <c r="C18" s="117" t="s">
        <v>77</v>
      </c>
      <c r="D18" s="117" t="s">
        <v>201</v>
      </c>
      <c r="E18" s="113" t="s">
        <v>183</v>
      </c>
      <c r="F18" s="113">
        <v>292</v>
      </c>
      <c r="G18" s="112"/>
      <c r="H18" s="118" t="s">
        <v>84</v>
      </c>
      <c r="I18" s="41">
        <v>14980</v>
      </c>
      <c r="J18" s="63"/>
      <c r="K18" s="41">
        <v>14980</v>
      </c>
      <c r="L18" s="49">
        <v>14980</v>
      </c>
      <c r="M18" s="97">
        <v>10486</v>
      </c>
      <c r="N18" s="97">
        <v>10486</v>
      </c>
      <c r="O18" s="98">
        <f>L18-N18</f>
        <v>4494</v>
      </c>
      <c r="P18" s="98">
        <f>O18</f>
        <v>4494</v>
      </c>
      <c r="Q18" s="63"/>
    </row>
    <row r="19" spans="1:17" s="3" customFormat="1" ht="15.75" customHeight="1">
      <c r="A19" s="44" t="s">
        <v>22</v>
      </c>
      <c r="B19" s="43" t="s">
        <v>41</v>
      </c>
      <c r="C19" s="120"/>
      <c r="D19" s="142"/>
      <c r="E19" s="142"/>
      <c r="F19" s="142"/>
      <c r="G19" s="112"/>
      <c r="H19" s="143"/>
      <c r="I19" s="47">
        <f>SUM(I20)</f>
        <v>50000</v>
      </c>
      <c r="J19" s="47">
        <f t="shared" ref="J19:K19" si="16">SUM(J20)</f>
        <v>0</v>
      </c>
      <c r="K19" s="47">
        <f t="shared" si="16"/>
        <v>50000</v>
      </c>
      <c r="L19" s="47">
        <f t="shared" ref="L19" si="17">SUM(L20)</f>
        <v>30000</v>
      </c>
      <c r="M19" s="47">
        <f t="shared" ref="M19" si="18">SUM(M20)</f>
        <v>3000</v>
      </c>
      <c r="N19" s="47">
        <f t="shared" ref="N19" si="19">SUM(N20)</f>
        <v>3000</v>
      </c>
      <c r="O19" s="47">
        <f t="shared" ref="O19" si="20">SUM(O20)</f>
        <v>27000</v>
      </c>
      <c r="P19" s="47">
        <f t="shared" ref="P19" si="21">SUM(P20)</f>
        <v>27000</v>
      </c>
      <c r="Q19" s="63"/>
    </row>
    <row r="20" spans="1:17" s="3" customFormat="1" ht="45">
      <c r="A20" s="45">
        <v>1</v>
      </c>
      <c r="B20" s="42" t="s">
        <v>82</v>
      </c>
      <c r="C20" s="117" t="s">
        <v>77</v>
      </c>
      <c r="D20" s="117" t="s">
        <v>202</v>
      </c>
      <c r="E20" s="113" t="s">
        <v>183</v>
      </c>
      <c r="F20" s="142"/>
      <c r="G20" s="140" t="s">
        <v>142</v>
      </c>
      <c r="H20" s="118" t="s">
        <v>85</v>
      </c>
      <c r="I20" s="41">
        <v>50000</v>
      </c>
      <c r="J20" s="63"/>
      <c r="K20" s="49">
        <v>50000</v>
      </c>
      <c r="L20" s="49">
        <v>30000</v>
      </c>
      <c r="M20" s="97">
        <v>3000</v>
      </c>
      <c r="N20" s="97">
        <v>3000</v>
      </c>
      <c r="O20" s="98">
        <f>L20-N20</f>
        <v>27000</v>
      </c>
      <c r="P20" s="98">
        <f>O20</f>
        <v>27000</v>
      </c>
      <c r="Q20" s="63"/>
    </row>
    <row r="21" spans="1:17" s="3" customFormat="1" ht="12.75">
      <c r="A21" s="83">
        <v>2</v>
      </c>
      <c r="B21" s="84" t="s">
        <v>28</v>
      </c>
      <c r="C21" s="111"/>
      <c r="D21" s="111"/>
      <c r="E21" s="111"/>
      <c r="F21" s="111"/>
      <c r="G21" s="111"/>
      <c r="H21" s="111"/>
      <c r="I21" s="69">
        <f t="shared" ref="I21:Q21" si="22">I22+I49+I56</f>
        <v>169462</v>
      </c>
      <c r="J21" s="69">
        <f t="shared" si="22"/>
        <v>2900</v>
      </c>
      <c r="K21" s="69">
        <f t="shared" si="22"/>
        <v>131454</v>
      </c>
      <c r="L21" s="69">
        <f t="shared" si="22"/>
        <v>119454</v>
      </c>
      <c r="M21" s="69">
        <f t="shared" si="22"/>
        <v>86660.157000000007</v>
      </c>
      <c r="N21" s="69">
        <f t="shared" si="22"/>
        <v>86660.157000000007</v>
      </c>
      <c r="O21" s="69">
        <f t="shared" si="22"/>
        <v>38056.512999999999</v>
      </c>
      <c r="P21" s="69">
        <f t="shared" si="22"/>
        <v>40112.512999999999</v>
      </c>
      <c r="Q21" s="69">
        <f t="shared" si="22"/>
        <v>0</v>
      </c>
    </row>
    <row r="22" spans="1:17" s="3" customFormat="1" ht="15.75" customHeight="1">
      <c r="A22" s="87" t="s">
        <v>164</v>
      </c>
      <c r="B22" s="88" t="s">
        <v>163</v>
      </c>
      <c r="C22" s="114"/>
      <c r="D22" s="114"/>
      <c r="E22" s="114"/>
      <c r="F22" s="114"/>
      <c r="G22" s="114"/>
      <c r="H22" s="114"/>
      <c r="I22" s="73">
        <f t="shared" ref="I22:Q22" si="23">I23+I24+I28+I35+I38</f>
        <v>122010</v>
      </c>
      <c r="J22" s="73">
        <f t="shared" si="23"/>
        <v>2900</v>
      </c>
      <c r="K22" s="73">
        <f t="shared" si="23"/>
        <v>86460</v>
      </c>
      <c r="L22" s="73">
        <f t="shared" si="23"/>
        <v>74460</v>
      </c>
      <c r="M22" s="73">
        <f t="shared" si="23"/>
        <v>53090.157000000007</v>
      </c>
      <c r="N22" s="73">
        <f t="shared" si="23"/>
        <v>53090.157000000007</v>
      </c>
      <c r="O22" s="73">
        <f t="shared" si="23"/>
        <v>26632.512999999999</v>
      </c>
      <c r="P22" s="73">
        <f t="shared" si="23"/>
        <v>26632.512999999999</v>
      </c>
      <c r="Q22" s="73">
        <f t="shared" si="23"/>
        <v>0</v>
      </c>
    </row>
    <row r="23" spans="1:17" s="3" customFormat="1" ht="15.75" customHeight="1">
      <c r="A23" s="44" t="s">
        <v>19</v>
      </c>
      <c r="B23" s="43" t="s">
        <v>197</v>
      </c>
      <c r="C23" s="120"/>
      <c r="D23" s="142"/>
      <c r="E23" s="142"/>
      <c r="F23" s="142"/>
      <c r="G23" s="120"/>
      <c r="H23" s="143"/>
      <c r="I23" s="47"/>
      <c r="J23" s="47"/>
      <c r="K23" s="47"/>
      <c r="L23" s="47"/>
      <c r="M23" s="47"/>
      <c r="N23" s="47"/>
      <c r="O23" s="151">
        <f>P23</f>
        <v>5710</v>
      </c>
      <c r="P23" s="94">
        <v>5710</v>
      </c>
      <c r="Q23" s="63"/>
    </row>
    <row r="24" spans="1:17" s="3" customFormat="1" ht="27">
      <c r="A24" s="44" t="s">
        <v>20</v>
      </c>
      <c r="B24" s="43" t="s">
        <v>88</v>
      </c>
      <c r="C24" s="120"/>
      <c r="D24" s="142"/>
      <c r="E24" s="142"/>
      <c r="F24" s="142"/>
      <c r="G24" s="120"/>
      <c r="H24" s="143"/>
      <c r="I24" s="47">
        <f>SUM(I25:I27)</f>
        <v>15450</v>
      </c>
      <c r="J24" s="47">
        <f t="shared" ref="J24:K24" si="24">SUM(J25:J27)</f>
        <v>0</v>
      </c>
      <c r="K24" s="47">
        <f t="shared" si="24"/>
        <v>15450</v>
      </c>
      <c r="L24" s="47">
        <f t="shared" ref="L24" si="25">SUM(L25:L27)</f>
        <v>15450</v>
      </c>
      <c r="M24" s="47">
        <f t="shared" ref="M24" si="26">SUM(M25:M27)</f>
        <v>14948.291000000001</v>
      </c>
      <c r="N24" s="47">
        <f t="shared" ref="N24" si="27">SUM(N25:N27)</f>
        <v>14948.291000000001</v>
      </c>
      <c r="O24" s="47">
        <f t="shared" ref="O24" si="28">SUM(O25:O27)</f>
        <v>203.51300000000001</v>
      </c>
      <c r="P24" s="94">
        <f t="shared" ref="P24" si="29">SUM(P25:P27)</f>
        <v>203.51300000000001</v>
      </c>
      <c r="Q24" s="63"/>
    </row>
    <row r="25" spans="1:17" s="3" customFormat="1" ht="33.75">
      <c r="A25" s="45">
        <v>1</v>
      </c>
      <c r="B25" s="51" t="s">
        <v>89</v>
      </c>
      <c r="C25" s="121" t="s">
        <v>98</v>
      </c>
      <c r="D25" s="142"/>
      <c r="E25" s="113" t="s">
        <v>184</v>
      </c>
      <c r="F25" s="113" t="s">
        <v>185</v>
      </c>
      <c r="G25" s="123">
        <v>2022</v>
      </c>
      <c r="H25" s="113" t="s">
        <v>104</v>
      </c>
      <c r="I25" s="41">
        <v>2500</v>
      </c>
      <c r="J25" s="63"/>
      <c r="K25" s="97">
        <v>2500</v>
      </c>
      <c r="L25" s="50">
        <v>2500</v>
      </c>
      <c r="M25" s="97">
        <v>2350.2910000000002</v>
      </c>
      <c r="N25" s="97">
        <v>2350.2910000000002</v>
      </c>
      <c r="O25" s="98"/>
      <c r="P25" s="98">
        <f>O25</f>
        <v>0</v>
      </c>
      <c r="Q25" s="63"/>
    </row>
    <row r="26" spans="1:17" s="3" customFormat="1" ht="33.75">
      <c r="A26" s="45">
        <v>2</v>
      </c>
      <c r="B26" s="51" t="s">
        <v>90</v>
      </c>
      <c r="C26" s="121" t="s">
        <v>86</v>
      </c>
      <c r="D26" s="142"/>
      <c r="E26" s="113" t="s">
        <v>184</v>
      </c>
      <c r="F26" s="113" t="s">
        <v>186</v>
      </c>
      <c r="G26" s="123">
        <v>2022</v>
      </c>
      <c r="H26" s="113" t="s">
        <v>105</v>
      </c>
      <c r="I26" s="41">
        <v>6950</v>
      </c>
      <c r="J26" s="63"/>
      <c r="K26" s="97">
        <v>6950</v>
      </c>
      <c r="L26" s="50">
        <v>6950</v>
      </c>
      <c r="M26" s="97">
        <v>6628</v>
      </c>
      <c r="N26" s="97">
        <v>6628</v>
      </c>
      <c r="O26" s="98">
        <v>173.51300000000001</v>
      </c>
      <c r="P26" s="98">
        <f t="shared" ref="P26:P34" si="30">O26</f>
        <v>173.51300000000001</v>
      </c>
      <c r="Q26" s="63"/>
    </row>
    <row r="27" spans="1:17" s="3" customFormat="1" ht="33.75">
      <c r="A27" s="45">
        <v>3</v>
      </c>
      <c r="B27" s="51" t="s">
        <v>91</v>
      </c>
      <c r="C27" s="121" t="s">
        <v>86</v>
      </c>
      <c r="D27" s="142"/>
      <c r="E27" s="113" t="s">
        <v>184</v>
      </c>
      <c r="F27" s="121" t="s">
        <v>187</v>
      </c>
      <c r="G27" s="123">
        <v>2022</v>
      </c>
      <c r="H27" s="113" t="s">
        <v>106</v>
      </c>
      <c r="I27" s="41">
        <v>6000</v>
      </c>
      <c r="J27" s="63"/>
      <c r="K27" s="97">
        <v>6000</v>
      </c>
      <c r="L27" s="50">
        <v>6000</v>
      </c>
      <c r="M27" s="97">
        <v>5970</v>
      </c>
      <c r="N27" s="97">
        <v>5970</v>
      </c>
      <c r="O27" s="98">
        <f t="shared" ref="O27" si="31">L27-N27</f>
        <v>30</v>
      </c>
      <c r="P27" s="98">
        <f t="shared" si="30"/>
        <v>30</v>
      </c>
      <c r="Q27" s="63"/>
    </row>
    <row r="28" spans="1:17" s="3" customFormat="1" ht="13.5">
      <c r="A28" s="44" t="s">
        <v>21</v>
      </c>
      <c r="B28" s="40" t="s">
        <v>79</v>
      </c>
      <c r="C28" s="119"/>
      <c r="D28" s="142"/>
      <c r="E28" s="142"/>
      <c r="F28" s="142"/>
      <c r="G28" s="119"/>
      <c r="H28" s="143"/>
      <c r="I28" s="47">
        <f>SUM(I29:I34)</f>
        <v>28720</v>
      </c>
      <c r="J28" s="47">
        <f t="shared" ref="J28:K28" si="32">SUM(J29:J34)</f>
        <v>0</v>
      </c>
      <c r="K28" s="47">
        <f t="shared" si="32"/>
        <v>28720</v>
      </c>
      <c r="L28" s="47">
        <f t="shared" ref="L28" si="33">SUM(L29:L34)</f>
        <v>28720</v>
      </c>
      <c r="M28" s="47">
        <f t="shared" ref="M28" si="34">SUM(M29:M34)</f>
        <v>25490.866000000002</v>
      </c>
      <c r="N28" s="47">
        <f t="shared" ref="N28" si="35">SUM(N29:N34)</f>
        <v>25490.866000000002</v>
      </c>
      <c r="O28" s="47">
        <f t="shared" ref="O28" si="36">SUM(O29:O34)</f>
        <v>3080</v>
      </c>
      <c r="P28" s="94">
        <f t="shared" ref="P28" si="37">SUM(P29:P34)</f>
        <v>3080</v>
      </c>
      <c r="Q28" s="63"/>
    </row>
    <row r="29" spans="1:17" s="3" customFormat="1" ht="33.75">
      <c r="A29" s="45">
        <v>1</v>
      </c>
      <c r="B29" s="51" t="s">
        <v>92</v>
      </c>
      <c r="C29" s="121" t="s">
        <v>86</v>
      </c>
      <c r="D29" s="142"/>
      <c r="E29" s="113" t="s">
        <v>184</v>
      </c>
      <c r="F29" s="121" t="s">
        <v>188</v>
      </c>
      <c r="G29" s="123" t="s">
        <v>102</v>
      </c>
      <c r="H29" s="113" t="s">
        <v>107</v>
      </c>
      <c r="I29" s="41">
        <v>20000</v>
      </c>
      <c r="J29" s="63"/>
      <c r="K29" s="97">
        <v>20000</v>
      </c>
      <c r="L29" s="50">
        <v>20000</v>
      </c>
      <c r="M29" s="97">
        <v>18500</v>
      </c>
      <c r="N29" s="97">
        <v>18500</v>
      </c>
      <c r="O29" s="98">
        <f t="shared" ref="O29:O34" si="38">L29-N29</f>
        <v>1500</v>
      </c>
      <c r="P29" s="98">
        <f t="shared" si="30"/>
        <v>1500</v>
      </c>
      <c r="Q29" s="63"/>
    </row>
    <row r="30" spans="1:17" s="3" customFormat="1" ht="33.75">
      <c r="A30" s="45">
        <v>2</v>
      </c>
      <c r="B30" s="51" t="s">
        <v>93</v>
      </c>
      <c r="C30" s="121" t="s">
        <v>99</v>
      </c>
      <c r="D30" s="142"/>
      <c r="E30" s="113" t="s">
        <v>184</v>
      </c>
      <c r="F30" s="121" t="s">
        <v>189</v>
      </c>
      <c r="G30" s="123" t="s">
        <v>102</v>
      </c>
      <c r="H30" s="113" t="s">
        <v>108</v>
      </c>
      <c r="I30" s="41">
        <v>5000</v>
      </c>
      <c r="J30" s="63"/>
      <c r="K30" s="97">
        <v>5000</v>
      </c>
      <c r="L30" s="50">
        <v>5000</v>
      </c>
      <c r="M30" s="97">
        <v>3800</v>
      </c>
      <c r="N30" s="97">
        <v>3800</v>
      </c>
      <c r="O30" s="98">
        <f t="shared" si="38"/>
        <v>1200</v>
      </c>
      <c r="P30" s="98">
        <f t="shared" si="30"/>
        <v>1200</v>
      </c>
      <c r="Q30" s="63"/>
    </row>
    <row r="31" spans="1:17" s="3" customFormat="1" ht="33.75">
      <c r="A31" s="45">
        <v>3</v>
      </c>
      <c r="B31" s="51" t="s">
        <v>94</v>
      </c>
      <c r="C31" s="121" t="s">
        <v>87</v>
      </c>
      <c r="D31" s="142"/>
      <c r="E31" s="113" t="s">
        <v>184</v>
      </c>
      <c r="F31" s="121" t="s">
        <v>185</v>
      </c>
      <c r="G31" s="123" t="s">
        <v>102</v>
      </c>
      <c r="H31" s="113" t="s">
        <v>109</v>
      </c>
      <c r="I31" s="41">
        <v>1700</v>
      </c>
      <c r="J31" s="63"/>
      <c r="K31" s="97">
        <v>1700</v>
      </c>
      <c r="L31" s="50">
        <v>1700</v>
      </c>
      <c r="M31" s="97">
        <v>1590.866</v>
      </c>
      <c r="N31" s="97">
        <v>1590.866</v>
      </c>
      <c r="O31" s="98"/>
      <c r="P31" s="98">
        <f t="shared" si="30"/>
        <v>0</v>
      </c>
      <c r="Q31" s="63"/>
    </row>
    <row r="32" spans="1:17" s="3" customFormat="1" ht="33.75">
      <c r="A32" s="45">
        <v>4</v>
      </c>
      <c r="B32" s="51" t="s">
        <v>95</v>
      </c>
      <c r="C32" s="121" t="s">
        <v>99</v>
      </c>
      <c r="D32" s="142"/>
      <c r="E32" s="113" t="s">
        <v>184</v>
      </c>
      <c r="F32" s="123" t="s">
        <v>187</v>
      </c>
      <c r="G32" s="123" t="s">
        <v>102</v>
      </c>
      <c r="H32" s="113" t="s">
        <v>110</v>
      </c>
      <c r="I32" s="41">
        <v>370</v>
      </c>
      <c r="J32" s="63"/>
      <c r="K32" s="97">
        <v>370</v>
      </c>
      <c r="L32" s="50">
        <v>370</v>
      </c>
      <c r="M32" s="97">
        <v>330</v>
      </c>
      <c r="N32" s="97">
        <v>330</v>
      </c>
      <c r="O32" s="98"/>
      <c r="P32" s="98">
        <f t="shared" si="30"/>
        <v>0</v>
      </c>
      <c r="Q32" s="63"/>
    </row>
    <row r="33" spans="1:17" s="3" customFormat="1" ht="33.75">
      <c r="A33" s="45">
        <v>5</v>
      </c>
      <c r="B33" s="52" t="s">
        <v>96</v>
      </c>
      <c r="C33" s="121" t="s">
        <v>100</v>
      </c>
      <c r="D33" s="142"/>
      <c r="E33" s="113" t="s">
        <v>184</v>
      </c>
      <c r="F33" s="121" t="s">
        <v>185</v>
      </c>
      <c r="G33" s="118" t="s">
        <v>103</v>
      </c>
      <c r="H33" s="113" t="s">
        <v>111</v>
      </c>
      <c r="I33" s="41">
        <v>800</v>
      </c>
      <c r="J33" s="63"/>
      <c r="K33" s="97">
        <v>800</v>
      </c>
      <c r="L33" s="50">
        <v>800</v>
      </c>
      <c r="M33" s="97">
        <v>580</v>
      </c>
      <c r="N33" s="97">
        <v>580</v>
      </c>
      <c r="O33" s="98">
        <f t="shared" si="38"/>
        <v>220</v>
      </c>
      <c r="P33" s="98">
        <f t="shared" si="30"/>
        <v>220</v>
      </c>
      <c r="Q33" s="63"/>
    </row>
    <row r="34" spans="1:17" s="3" customFormat="1" ht="33.75">
      <c r="A34" s="45">
        <v>6</v>
      </c>
      <c r="B34" s="52" t="s">
        <v>97</v>
      </c>
      <c r="C34" s="121" t="s">
        <v>101</v>
      </c>
      <c r="D34" s="142"/>
      <c r="E34" s="113" t="s">
        <v>184</v>
      </c>
      <c r="F34" s="121" t="s">
        <v>185</v>
      </c>
      <c r="G34" s="118" t="s">
        <v>103</v>
      </c>
      <c r="H34" s="113" t="s">
        <v>112</v>
      </c>
      <c r="I34" s="41">
        <v>850</v>
      </c>
      <c r="J34" s="63"/>
      <c r="K34" s="97">
        <v>850</v>
      </c>
      <c r="L34" s="50">
        <v>850</v>
      </c>
      <c r="M34" s="97">
        <v>690</v>
      </c>
      <c r="N34" s="97">
        <v>690</v>
      </c>
      <c r="O34" s="98">
        <f t="shared" si="38"/>
        <v>160</v>
      </c>
      <c r="P34" s="98">
        <f t="shared" si="30"/>
        <v>160</v>
      </c>
      <c r="Q34" s="63"/>
    </row>
    <row r="35" spans="1:17" s="3" customFormat="1" ht="13.5">
      <c r="A35" s="44" t="s">
        <v>22</v>
      </c>
      <c r="B35" s="43" t="s">
        <v>41</v>
      </c>
      <c r="C35" s="117"/>
      <c r="D35" s="142"/>
      <c r="E35" s="142"/>
      <c r="F35" s="142"/>
      <c r="G35" s="122"/>
      <c r="H35" s="113"/>
      <c r="I35" s="47">
        <f>SUM(I36:I37)</f>
        <v>14500</v>
      </c>
      <c r="J35" s="47">
        <f t="shared" ref="J35:K35" si="39">SUM(J36:J37)</f>
        <v>0</v>
      </c>
      <c r="K35" s="47">
        <f t="shared" si="39"/>
        <v>14000</v>
      </c>
      <c r="L35" s="47">
        <f t="shared" ref="L35" si="40">SUM(L36:L37)</f>
        <v>10000</v>
      </c>
      <c r="M35" s="47">
        <f t="shared" ref="M35" si="41">SUM(M36:M37)</f>
        <v>2151</v>
      </c>
      <c r="N35" s="47">
        <f t="shared" ref="N35" si="42">SUM(N36:N37)</f>
        <v>2151</v>
      </c>
      <c r="O35" s="47">
        <f t="shared" ref="O35" si="43">SUM(O36:O37)</f>
        <v>7849</v>
      </c>
      <c r="P35" s="47">
        <f t="shared" ref="P35" si="44">SUM(P36:P37)</f>
        <v>7849</v>
      </c>
      <c r="Q35" s="63"/>
    </row>
    <row r="36" spans="1:17" s="3" customFormat="1" ht="33.75">
      <c r="A36" s="45">
        <v>1</v>
      </c>
      <c r="B36" s="52" t="s">
        <v>137</v>
      </c>
      <c r="C36" s="118" t="s">
        <v>139</v>
      </c>
      <c r="D36" s="142"/>
      <c r="E36" s="113" t="s">
        <v>184</v>
      </c>
      <c r="F36" s="142"/>
      <c r="G36" s="118" t="s">
        <v>142</v>
      </c>
      <c r="H36" s="113" t="s">
        <v>140</v>
      </c>
      <c r="I36" s="41">
        <v>7000</v>
      </c>
      <c r="J36" s="63"/>
      <c r="K36" s="41">
        <v>7000</v>
      </c>
      <c r="L36" s="50">
        <v>5000</v>
      </c>
      <c r="M36" s="97">
        <v>1000</v>
      </c>
      <c r="N36" s="97">
        <v>1000</v>
      </c>
      <c r="O36" s="98">
        <f>L36-N36</f>
        <v>4000</v>
      </c>
      <c r="P36" s="98">
        <f>O36</f>
        <v>4000</v>
      </c>
      <c r="Q36" s="63"/>
    </row>
    <row r="37" spans="1:17" s="3" customFormat="1" ht="33.75">
      <c r="A37" s="45">
        <v>2</v>
      </c>
      <c r="B37" s="52" t="s">
        <v>138</v>
      </c>
      <c r="C37" s="118" t="s">
        <v>86</v>
      </c>
      <c r="D37" s="142"/>
      <c r="E37" s="113" t="s">
        <v>184</v>
      </c>
      <c r="F37" s="142"/>
      <c r="G37" s="118" t="s">
        <v>142</v>
      </c>
      <c r="H37" s="113" t="s">
        <v>141</v>
      </c>
      <c r="I37" s="41">
        <v>7500</v>
      </c>
      <c r="J37" s="63"/>
      <c r="K37" s="41">
        <v>7000</v>
      </c>
      <c r="L37" s="50">
        <v>5000</v>
      </c>
      <c r="M37" s="97">
        <v>1151</v>
      </c>
      <c r="N37" s="97">
        <v>1151</v>
      </c>
      <c r="O37" s="98">
        <f>L37-N37</f>
        <v>3849</v>
      </c>
      <c r="P37" s="98">
        <f>O37</f>
        <v>3849</v>
      </c>
      <c r="Q37" s="63"/>
    </row>
    <row r="38" spans="1:17" s="3" customFormat="1" ht="13.5">
      <c r="A38" s="44" t="s">
        <v>74</v>
      </c>
      <c r="B38" s="43" t="s">
        <v>113</v>
      </c>
      <c r="C38" s="120"/>
      <c r="D38" s="142"/>
      <c r="E38" s="142"/>
      <c r="F38" s="142"/>
      <c r="G38" s="122"/>
      <c r="H38" s="143"/>
      <c r="I38" s="47">
        <f>I39+I46</f>
        <v>63340</v>
      </c>
      <c r="J38" s="47">
        <f t="shared" ref="J38:K38" si="45">J39+J46</f>
        <v>2900</v>
      </c>
      <c r="K38" s="47">
        <f t="shared" si="45"/>
        <v>28290</v>
      </c>
      <c r="L38" s="47">
        <f t="shared" ref="L38" si="46">L39+L46</f>
        <v>20290</v>
      </c>
      <c r="M38" s="47">
        <f t="shared" ref="M38" si="47">M39+M46</f>
        <v>10500</v>
      </c>
      <c r="N38" s="47">
        <f t="shared" ref="N38" si="48">N39+N46</f>
        <v>10500</v>
      </c>
      <c r="O38" s="47">
        <f t="shared" ref="O38" si="49">O39+O46</f>
        <v>9790</v>
      </c>
      <c r="P38" s="47">
        <f t="shared" ref="P38" si="50">P39+P46</f>
        <v>9790</v>
      </c>
      <c r="Q38" s="63"/>
    </row>
    <row r="39" spans="1:17" s="3" customFormat="1" ht="13.5">
      <c r="A39" s="44"/>
      <c r="B39" s="53" t="s">
        <v>114</v>
      </c>
      <c r="C39" s="124"/>
      <c r="D39" s="142"/>
      <c r="E39" s="142"/>
      <c r="F39" s="142"/>
      <c r="G39" s="122"/>
      <c r="H39" s="125"/>
      <c r="I39" s="77">
        <f>SUM(I40:I45)</f>
        <v>34500</v>
      </c>
      <c r="J39" s="77">
        <f t="shared" ref="J39:K39" si="51">SUM(J40:J45)</f>
        <v>0</v>
      </c>
      <c r="K39" s="77">
        <f t="shared" si="51"/>
        <v>6350</v>
      </c>
      <c r="L39" s="77">
        <f t="shared" ref="L39" si="52">SUM(L40:L45)</f>
        <v>6350</v>
      </c>
      <c r="M39" s="77">
        <f t="shared" ref="M39" si="53">SUM(M40:M45)</f>
        <v>5000</v>
      </c>
      <c r="N39" s="77">
        <f t="shared" ref="N39" si="54">SUM(N40:N45)</f>
        <v>5000</v>
      </c>
      <c r="O39" s="77">
        <f t="shared" ref="O39" si="55">SUM(O40:O45)</f>
        <v>1350</v>
      </c>
      <c r="P39" s="77">
        <f t="shared" ref="P39" si="56">SUM(P40:P45)</f>
        <v>1350</v>
      </c>
      <c r="Q39" s="63"/>
    </row>
    <row r="40" spans="1:17" s="3" customFormat="1" ht="33.75">
      <c r="A40" s="45">
        <v>1</v>
      </c>
      <c r="B40" s="54" t="s">
        <v>115</v>
      </c>
      <c r="C40" s="126" t="s">
        <v>124</v>
      </c>
      <c r="D40" s="142"/>
      <c r="E40" s="113" t="s">
        <v>184</v>
      </c>
      <c r="F40" s="126" t="s">
        <v>187</v>
      </c>
      <c r="G40" s="118" t="s">
        <v>102</v>
      </c>
      <c r="H40" s="126" t="s">
        <v>129</v>
      </c>
      <c r="I40" s="41">
        <v>6000</v>
      </c>
      <c r="J40" s="63"/>
      <c r="K40" s="41">
        <v>1800</v>
      </c>
      <c r="L40" s="50">
        <v>1800</v>
      </c>
      <c r="M40" s="97">
        <v>1500</v>
      </c>
      <c r="N40" s="97">
        <v>1500</v>
      </c>
      <c r="O40" s="98">
        <f>L40-N40</f>
        <v>300</v>
      </c>
      <c r="P40" s="98">
        <f>O40</f>
        <v>300</v>
      </c>
      <c r="Q40" s="63"/>
    </row>
    <row r="41" spans="1:17" s="3" customFormat="1" ht="33.75">
      <c r="A41" s="45">
        <v>2</v>
      </c>
      <c r="B41" s="54" t="s">
        <v>116</v>
      </c>
      <c r="C41" s="126" t="s">
        <v>124</v>
      </c>
      <c r="D41" s="142"/>
      <c r="E41" s="113" t="s">
        <v>184</v>
      </c>
      <c r="F41" s="126" t="s">
        <v>190</v>
      </c>
      <c r="G41" s="118" t="s">
        <v>102</v>
      </c>
      <c r="H41" s="126" t="s">
        <v>130</v>
      </c>
      <c r="I41" s="41">
        <v>4000</v>
      </c>
      <c r="J41" s="63"/>
      <c r="K41" s="41">
        <v>500</v>
      </c>
      <c r="L41" s="50">
        <v>500</v>
      </c>
      <c r="M41" s="97">
        <v>400</v>
      </c>
      <c r="N41" s="97">
        <v>400</v>
      </c>
      <c r="O41" s="98">
        <f t="shared" ref="O41:O45" si="57">L41-N41</f>
        <v>100</v>
      </c>
      <c r="P41" s="98">
        <f>O41</f>
        <v>100</v>
      </c>
      <c r="Q41" s="63"/>
    </row>
    <row r="42" spans="1:17" s="3" customFormat="1" ht="33.75">
      <c r="A42" s="45">
        <v>3</v>
      </c>
      <c r="B42" s="54" t="s">
        <v>117</v>
      </c>
      <c r="C42" s="127" t="s">
        <v>77</v>
      </c>
      <c r="D42" s="142"/>
      <c r="E42" s="113" t="s">
        <v>184</v>
      </c>
      <c r="F42" s="127" t="s">
        <v>185</v>
      </c>
      <c r="G42" s="118" t="s">
        <v>102</v>
      </c>
      <c r="H42" s="126" t="s">
        <v>131</v>
      </c>
      <c r="I42" s="41">
        <v>7000</v>
      </c>
      <c r="J42" s="63"/>
      <c r="K42" s="41">
        <v>1000</v>
      </c>
      <c r="L42" s="50">
        <v>1000</v>
      </c>
      <c r="M42" s="97">
        <v>800</v>
      </c>
      <c r="N42" s="97">
        <v>800</v>
      </c>
      <c r="O42" s="98">
        <f t="shared" si="57"/>
        <v>200</v>
      </c>
      <c r="P42" s="98">
        <f t="shared" ref="P42:P47" si="58">O42</f>
        <v>200</v>
      </c>
      <c r="Q42" s="63"/>
    </row>
    <row r="43" spans="1:17" s="3" customFormat="1" ht="33.75">
      <c r="A43" s="45">
        <v>4</v>
      </c>
      <c r="B43" s="54" t="s">
        <v>118</v>
      </c>
      <c r="C43" s="127" t="s">
        <v>77</v>
      </c>
      <c r="D43" s="142"/>
      <c r="E43" s="113" t="s">
        <v>184</v>
      </c>
      <c r="F43" s="127" t="s">
        <v>185</v>
      </c>
      <c r="G43" s="113" t="s">
        <v>102</v>
      </c>
      <c r="H43" s="126" t="s">
        <v>132</v>
      </c>
      <c r="I43" s="41">
        <v>6000</v>
      </c>
      <c r="J43" s="63"/>
      <c r="K43" s="41">
        <v>1000</v>
      </c>
      <c r="L43" s="50">
        <v>1000</v>
      </c>
      <c r="M43" s="97">
        <v>800</v>
      </c>
      <c r="N43" s="97">
        <v>800</v>
      </c>
      <c r="O43" s="98">
        <f t="shared" si="57"/>
        <v>200</v>
      </c>
      <c r="P43" s="98">
        <f t="shared" si="58"/>
        <v>200</v>
      </c>
      <c r="Q43" s="63"/>
    </row>
    <row r="44" spans="1:17" s="3" customFormat="1" ht="33.75">
      <c r="A44" s="45">
        <v>5</v>
      </c>
      <c r="B44" s="55" t="s">
        <v>119</v>
      </c>
      <c r="C44" s="126" t="s">
        <v>77</v>
      </c>
      <c r="D44" s="142"/>
      <c r="E44" s="113" t="s">
        <v>184</v>
      </c>
      <c r="F44" s="126" t="s">
        <v>190</v>
      </c>
      <c r="G44" s="113" t="s">
        <v>102</v>
      </c>
      <c r="H44" s="126" t="s">
        <v>133</v>
      </c>
      <c r="I44" s="41">
        <v>7000</v>
      </c>
      <c r="J44" s="63"/>
      <c r="K44" s="41">
        <v>700</v>
      </c>
      <c r="L44" s="50">
        <v>700</v>
      </c>
      <c r="M44" s="97">
        <v>500</v>
      </c>
      <c r="N44" s="97">
        <v>500</v>
      </c>
      <c r="O44" s="98">
        <f t="shared" si="57"/>
        <v>200</v>
      </c>
      <c r="P44" s="98">
        <f t="shared" si="58"/>
        <v>200</v>
      </c>
      <c r="Q44" s="63"/>
    </row>
    <row r="45" spans="1:17" s="3" customFormat="1" ht="33.75">
      <c r="A45" s="45">
        <v>6</v>
      </c>
      <c r="B45" s="52" t="s">
        <v>120</v>
      </c>
      <c r="C45" s="121" t="s">
        <v>125</v>
      </c>
      <c r="D45" s="142"/>
      <c r="E45" s="113" t="s">
        <v>184</v>
      </c>
      <c r="F45" s="126" t="s">
        <v>187</v>
      </c>
      <c r="G45" s="113" t="s">
        <v>102</v>
      </c>
      <c r="H45" s="126" t="s">
        <v>134</v>
      </c>
      <c r="I45" s="41">
        <v>4500</v>
      </c>
      <c r="J45" s="63"/>
      <c r="K45" s="41">
        <v>1350</v>
      </c>
      <c r="L45" s="50">
        <v>1350</v>
      </c>
      <c r="M45" s="97">
        <v>1000</v>
      </c>
      <c r="N45" s="97">
        <v>1000</v>
      </c>
      <c r="O45" s="98">
        <f t="shared" si="57"/>
        <v>350</v>
      </c>
      <c r="P45" s="98">
        <f t="shared" si="58"/>
        <v>350</v>
      </c>
      <c r="Q45" s="63"/>
    </row>
    <row r="46" spans="1:17" s="3" customFormat="1" ht="25.5">
      <c r="A46" s="44"/>
      <c r="B46" s="53" t="s">
        <v>121</v>
      </c>
      <c r="C46" s="128"/>
      <c r="D46" s="142"/>
      <c r="E46" s="142"/>
      <c r="F46" s="128"/>
      <c r="G46" s="129"/>
      <c r="H46" s="125"/>
      <c r="I46" s="77">
        <f>SUM(I47:I48)</f>
        <v>28840</v>
      </c>
      <c r="J46" s="77">
        <f t="shared" ref="J46:K46" si="59">SUM(J47:J48)</f>
        <v>2900</v>
      </c>
      <c r="K46" s="77">
        <f t="shared" si="59"/>
        <v>21940</v>
      </c>
      <c r="L46" s="77">
        <f t="shared" ref="L46" si="60">SUM(L47:L48)</f>
        <v>13940</v>
      </c>
      <c r="M46" s="77">
        <f t="shared" ref="M46" si="61">SUM(M47:M48)</f>
        <v>5500</v>
      </c>
      <c r="N46" s="77">
        <f t="shared" ref="N46" si="62">SUM(N47:N48)</f>
        <v>5500</v>
      </c>
      <c r="O46" s="77">
        <f t="shared" ref="O46" si="63">SUM(O47:O48)</f>
        <v>8440</v>
      </c>
      <c r="P46" s="77">
        <f t="shared" ref="P46" si="64">SUM(P47:P48)</f>
        <v>8440</v>
      </c>
      <c r="Q46" s="63"/>
    </row>
    <row r="47" spans="1:17" s="3" customFormat="1" ht="33.75">
      <c r="A47" s="45">
        <v>1</v>
      </c>
      <c r="B47" s="56" t="s">
        <v>122</v>
      </c>
      <c r="C47" s="121" t="s">
        <v>126</v>
      </c>
      <c r="D47" s="142"/>
      <c r="E47" s="113" t="s">
        <v>184</v>
      </c>
      <c r="F47" s="121" t="s">
        <v>191</v>
      </c>
      <c r="G47" s="113" t="s">
        <v>102</v>
      </c>
      <c r="H47" s="130" t="s">
        <v>135</v>
      </c>
      <c r="I47" s="41">
        <v>8340</v>
      </c>
      <c r="J47" s="63"/>
      <c r="K47" s="49">
        <v>4340</v>
      </c>
      <c r="L47" s="49">
        <v>4340</v>
      </c>
      <c r="M47" s="97">
        <v>3500</v>
      </c>
      <c r="N47" s="97">
        <v>3500</v>
      </c>
      <c r="O47" s="98">
        <f t="shared" ref="O47" si="65">L47-N47</f>
        <v>840</v>
      </c>
      <c r="P47" s="98">
        <f t="shared" si="58"/>
        <v>840</v>
      </c>
      <c r="Q47" s="63"/>
    </row>
    <row r="48" spans="1:17" s="3" customFormat="1" ht="33.75">
      <c r="A48" s="45">
        <v>2</v>
      </c>
      <c r="B48" s="52" t="s">
        <v>123</v>
      </c>
      <c r="C48" s="121" t="s">
        <v>127</v>
      </c>
      <c r="D48" s="142"/>
      <c r="E48" s="113" t="s">
        <v>184</v>
      </c>
      <c r="F48" s="121" t="s">
        <v>191</v>
      </c>
      <c r="G48" s="118" t="s">
        <v>142</v>
      </c>
      <c r="H48" s="113" t="s">
        <v>136</v>
      </c>
      <c r="I48" s="41">
        <v>20500</v>
      </c>
      <c r="J48" s="49">
        <v>2900</v>
      </c>
      <c r="K48" s="49">
        <v>17600</v>
      </c>
      <c r="L48" s="49">
        <v>9600</v>
      </c>
      <c r="M48" s="97">
        <v>2000</v>
      </c>
      <c r="N48" s="97">
        <v>2000</v>
      </c>
      <c r="O48" s="98">
        <f>L48-N48</f>
        <v>7600</v>
      </c>
      <c r="P48" s="98">
        <f>O48</f>
        <v>7600</v>
      </c>
      <c r="Q48" s="63"/>
    </row>
    <row r="49" spans="1:17" s="3" customFormat="1" ht="25.5">
      <c r="A49" s="70" t="s">
        <v>165</v>
      </c>
      <c r="B49" s="72" t="s">
        <v>144</v>
      </c>
      <c r="C49" s="131"/>
      <c r="D49" s="131"/>
      <c r="E49" s="131"/>
      <c r="F49" s="131"/>
      <c r="G49" s="131"/>
      <c r="H49" s="144"/>
      <c r="I49" s="71">
        <f>I50</f>
        <v>13952</v>
      </c>
      <c r="J49" s="71">
        <f t="shared" ref="J49:K49" si="66">J50</f>
        <v>0</v>
      </c>
      <c r="K49" s="71">
        <f t="shared" si="66"/>
        <v>13800</v>
      </c>
      <c r="L49" s="71">
        <f t="shared" ref="L49" si="67">L50</f>
        <v>13800</v>
      </c>
      <c r="M49" s="71">
        <f t="shared" ref="M49" si="68">M50</f>
        <v>13800</v>
      </c>
      <c r="N49" s="71">
        <f t="shared" ref="N49" si="69">N50</f>
        <v>13800</v>
      </c>
      <c r="O49" s="71">
        <f t="shared" ref="O49" si="70">O50</f>
        <v>0</v>
      </c>
      <c r="P49" s="71">
        <f t="shared" ref="P49:Q49" si="71">P50</f>
        <v>0</v>
      </c>
      <c r="Q49" s="71">
        <f t="shared" si="71"/>
        <v>0</v>
      </c>
    </row>
    <row r="50" spans="1:17" s="3" customFormat="1" ht="13.5">
      <c r="A50" s="44"/>
      <c r="B50" s="43" t="s">
        <v>39</v>
      </c>
      <c r="C50" s="120"/>
      <c r="D50" s="142"/>
      <c r="E50" s="142"/>
      <c r="F50" s="142"/>
      <c r="G50" s="120"/>
      <c r="H50" s="132"/>
      <c r="I50" s="47">
        <f>I51+I53</f>
        <v>13952</v>
      </c>
      <c r="J50" s="47">
        <f t="shared" ref="J50:K50" si="72">J51+J53</f>
        <v>0</v>
      </c>
      <c r="K50" s="47">
        <f t="shared" si="72"/>
        <v>13800</v>
      </c>
      <c r="L50" s="60">
        <f t="shared" ref="L50:P50" si="73">L51+L53</f>
        <v>13800</v>
      </c>
      <c r="M50" s="60">
        <f t="shared" si="73"/>
        <v>13800</v>
      </c>
      <c r="N50" s="60">
        <f t="shared" si="73"/>
        <v>13800</v>
      </c>
      <c r="O50" s="60">
        <f t="shared" si="73"/>
        <v>0</v>
      </c>
      <c r="P50" s="60">
        <f t="shared" si="73"/>
        <v>0</v>
      </c>
      <c r="Q50" s="63"/>
    </row>
    <row r="51" spans="1:17" s="3" customFormat="1" ht="25.5">
      <c r="A51" s="44"/>
      <c r="B51" s="57" t="s">
        <v>145</v>
      </c>
      <c r="C51" s="133"/>
      <c r="D51" s="142"/>
      <c r="E51" s="142"/>
      <c r="F51" s="142"/>
      <c r="G51" s="133"/>
      <c r="H51" s="134"/>
      <c r="I51" s="77">
        <f>SUM(I52)</f>
        <v>7752</v>
      </c>
      <c r="J51" s="77">
        <f t="shared" ref="J51:K51" si="74">SUM(J52)</f>
        <v>0</v>
      </c>
      <c r="K51" s="77">
        <f t="shared" si="74"/>
        <v>7600</v>
      </c>
      <c r="L51" s="58">
        <f t="shared" ref="L51:P51" si="75">SUM(L52)</f>
        <v>7600</v>
      </c>
      <c r="M51" s="58">
        <f t="shared" si="75"/>
        <v>7600</v>
      </c>
      <c r="N51" s="58">
        <f t="shared" si="75"/>
        <v>7600</v>
      </c>
      <c r="O51" s="58">
        <f t="shared" si="75"/>
        <v>0</v>
      </c>
      <c r="P51" s="58">
        <f t="shared" si="75"/>
        <v>0</v>
      </c>
      <c r="Q51" s="63"/>
    </row>
    <row r="52" spans="1:17" s="3" customFormat="1" ht="33.75">
      <c r="A52" s="45">
        <v>1</v>
      </c>
      <c r="B52" s="51" t="s">
        <v>146</v>
      </c>
      <c r="C52" s="121" t="s">
        <v>150</v>
      </c>
      <c r="D52" s="142"/>
      <c r="E52" s="121" t="s">
        <v>184</v>
      </c>
      <c r="F52" s="121" t="s">
        <v>192</v>
      </c>
      <c r="G52" s="123" t="s">
        <v>102</v>
      </c>
      <c r="H52" s="113" t="s">
        <v>151</v>
      </c>
      <c r="I52" s="41">
        <v>7752</v>
      </c>
      <c r="J52" s="63"/>
      <c r="K52" s="41">
        <v>7600</v>
      </c>
      <c r="L52" s="61">
        <v>7600</v>
      </c>
      <c r="M52" s="97">
        <v>7600</v>
      </c>
      <c r="N52" s="97">
        <v>7600</v>
      </c>
      <c r="O52" s="82">
        <f>L52-N52</f>
        <v>0</v>
      </c>
      <c r="P52" s="63"/>
      <c r="Q52" s="63"/>
    </row>
    <row r="53" spans="1:17" s="3" customFormat="1" ht="25.5">
      <c r="A53" s="45"/>
      <c r="B53" s="57" t="s">
        <v>147</v>
      </c>
      <c r="C53" s="135"/>
      <c r="D53" s="142"/>
      <c r="E53" s="142"/>
      <c r="F53" s="142"/>
      <c r="G53" s="136"/>
      <c r="H53" s="137"/>
      <c r="I53" s="77">
        <f>SUM(I54:I55)</f>
        <v>6200</v>
      </c>
      <c r="J53" s="77">
        <f t="shared" ref="J53:K53" si="76">SUM(J54:J55)</f>
        <v>0</v>
      </c>
      <c r="K53" s="77">
        <f t="shared" si="76"/>
        <v>6200</v>
      </c>
      <c r="L53" s="58">
        <f t="shared" ref="L53:P53" si="77">SUM(L54:L55)</f>
        <v>6200</v>
      </c>
      <c r="M53" s="58">
        <f t="shared" si="77"/>
        <v>6200</v>
      </c>
      <c r="N53" s="58">
        <f t="shared" si="77"/>
        <v>6200</v>
      </c>
      <c r="O53" s="58">
        <f t="shared" si="77"/>
        <v>0</v>
      </c>
      <c r="P53" s="58">
        <f t="shared" si="77"/>
        <v>0</v>
      </c>
      <c r="Q53" s="63"/>
    </row>
    <row r="54" spans="1:17" s="3" customFormat="1" ht="33.75">
      <c r="A54" s="45">
        <v>1</v>
      </c>
      <c r="B54" s="51" t="s">
        <v>148</v>
      </c>
      <c r="C54" s="121" t="s">
        <v>101</v>
      </c>
      <c r="D54" s="142"/>
      <c r="E54" s="121" t="s">
        <v>184</v>
      </c>
      <c r="F54" s="121" t="s">
        <v>191</v>
      </c>
      <c r="G54" s="123" t="s">
        <v>102</v>
      </c>
      <c r="H54" s="113" t="s">
        <v>152</v>
      </c>
      <c r="I54" s="41">
        <v>4650</v>
      </c>
      <c r="J54" s="63"/>
      <c r="K54" s="41">
        <v>4650</v>
      </c>
      <c r="L54" s="61">
        <v>4650</v>
      </c>
      <c r="M54" s="97">
        <v>4650</v>
      </c>
      <c r="N54" s="97">
        <v>4650</v>
      </c>
      <c r="O54" s="82">
        <f t="shared" ref="O54:O55" si="78">L54-N54</f>
        <v>0</v>
      </c>
      <c r="P54" s="63"/>
      <c r="Q54" s="63"/>
    </row>
    <row r="55" spans="1:17" s="3" customFormat="1" ht="33.75">
      <c r="A55" s="45">
        <v>2</v>
      </c>
      <c r="B55" s="51" t="s">
        <v>149</v>
      </c>
      <c r="C55" s="121" t="s">
        <v>101</v>
      </c>
      <c r="D55" s="142"/>
      <c r="E55" s="121" t="s">
        <v>184</v>
      </c>
      <c r="F55" s="121" t="s">
        <v>191</v>
      </c>
      <c r="G55" s="123" t="s">
        <v>102</v>
      </c>
      <c r="H55" s="113" t="s">
        <v>153</v>
      </c>
      <c r="I55" s="41">
        <v>1550</v>
      </c>
      <c r="J55" s="63"/>
      <c r="K55" s="41">
        <v>1550</v>
      </c>
      <c r="L55" s="61">
        <v>1550</v>
      </c>
      <c r="M55" s="97">
        <v>1550</v>
      </c>
      <c r="N55" s="97">
        <v>1550</v>
      </c>
      <c r="O55" s="82">
        <f t="shared" si="78"/>
        <v>0</v>
      </c>
      <c r="P55" s="63"/>
      <c r="Q55" s="63"/>
    </row>
    <row r="56" spans="1:17" s="3" customFormat="1" ht="12.75">
      <c r="A56" s="70" t="s">
        <v>166</v>
      </c>
      <c r="B56" s="72" t="s">
        <v>154</v>
      </c>
      <c r="C56" s="131"/>
      <c r="D56" s="131"/>
      <c r="E56" s="131"/>
      <c r="F56" s="131"/>
      <c r="G56" s="131"/>
      <c r="H56" s="145"/>
      <c r="I56" s="71">
        <f>I57+I60+I64</f>
        <v>33500</v>
      </c>
      <c r="J56" s="71">
        <f t="shared" ref="J56:N56" si="79">J57+J60+J64</f>
        <v>0</v>
      </c>
      <c r="K56" s="71">
        <f t="shared" si="79"/>
        <v>31194</v>
      </c>
      <c r="L56" s="71">
        <f t="shared" si="79"/>
        <v>31194</v>
      </c>
      <c r="M56" s="71">
        <f t="shared" si="79"/>
        <v>19770</v>
      </c>
      <c r="N56" s="71">
        <f t="shared" si="79"/>
        <v>19770</v>
      </c>
      <c r="O56" s="71">
        <f t="shared" ref="O56" si="80">O57+O60</f>
        <v>11424</v>
      </c>
      <c r="P56" s="71">
        <f>P57+P60+P64</f>
        <v>13480</v>
      </c>
      <c r="Q56" s="71">
        <f t="shared" ref="Q56" si="81">Q57+Q60</f>
        <v>0</v>
      </c>
    </row>
    <row r="57" spans="1:17" s="3" customFormat="1" ht="12.75">
      <c r="A57" s="63" t="s">
        <v>167</v>
      </c>
      <c r="B57" s="64" t="s">
        <v>155</v>
      </c>
      <c r="C57" s="138"/>
      <c r="D57" s="142"/>
      <c r="E57" s="142"/>
      <c r="F57" s="142"/>
      <c r="G57" s="138"/>
      <c r="H57" s="143"/>
      <c r="I57" s="78">
        <f>I58</f>
        <v>28000</v>
      </c>
      <c r="J57" s="78">
        <f t="shared" ref="J57:K57" si="82">J58</f>
        <v>0</v>
      </c>
      <c r="K57" s="78">
        <f t="shared" si="82"/>
        <v>27483</v>
      </c>
      <c r="L57" s="60">
        <f t="shared" ref="L57:P57" si="83">L58</f>
        <v>27483</v>
      </c>
      <c r="M57" s="60">
        <f t="shared" si="83"/>
        <v>17170</v>
      </c>
      <c r="N57" s="60">
        <f t="shared" si="83"/>
        <v>17170</v>
      </c>
      <c r="O57" s="60">
        <f t="shared" si="83"/>
        <v>10313</v>
      </c>
      <c r="P57" s="60">
        <f t="shared" si="83"/>
        <v>10313</v>
      </c>
      <c r="Q57" s="63"/>
    </row>
    <row r="58" spans="1:17" s="3" customFormat="1" ht="27">
      <c r="A58" s="59"/>
      <c r="B58" s="43" t="s">
        <v>88</v>
      </c>
      <c r="C58" s="120"/>
      <c r="D58" s="142"/>
      <c r="E58" s="142"/>
      <c r="F58" s="142"/>
      <c r="G58" s="120"/>
      <c r="H58" s="143"/>
      <c r="I58" s="47">
        <f>SUM(I59)</f>
        <v>28000</v>
      </c>
      <c r="J58" s="47">
        <f t="shared" ref="J58:K58" si="84">SUM(J59)</f>
        <v>0</v>
      </c>
      <c r="K58" s="47">
        <f t="shared" si="84"/>
        <v>27483</v>
      </c>
      <c r="L58" s="66">
        <f t="shared" ref="L58:P58" si="85">SUM(L59)</f>
        <v>27483</v>
      </c>
      <c r="M58" s="66">
        <f t="shared" si="85"/>
        <v>17170</v>
      </c>
      <c r="N58" s="66">
        <f t="shared" si="85"/>
        <v>17170</v>
      </c>
      <c r="O58" s="66">
        <f t="shared" si="85"/>
        <v>10313</v>
      </c>
      <c r="P58" s="66">
        <f t="shared" si="85"/>
        <v>10313</v>
      </c>
      <c r="Q58" s="63"/>
    </row>
    <row r="59" spans="1:17" s="3" customFormat="1" ht="33.75">
      <c r="A59" s="65">
        <v>1</v>
      </c>
      <c r="B59" s="51" t="s">
        <v>156</v>
      </c>
      <c r="C59" s="121" t="s">
        <v>86</v>
      </c>
      <c r="D59" s="142"/>
      <c r="E59" s="113" t="s">
        <v>184</v>
      </c>
      <c r="F59" s="121" t="s">
        <v>188</v>
      </c>
      <c r="G59" s="123">
        <v>2022</v>
      </c>
      <c r="H59" s="113" t="s">
        <v>160</v>
      </c>
      <c r="I59" s="41">
        <v>28000</v>
      </c>
      <c r="J59" s="63"/>
      <c r="K59" s="41">
        <v>27483</v>
      </c>
      <c r="L59" s="67">
        <v>27483</v>
      </c>
      <c r="M59" s="97">
        <v>17170</v>
      </c>
      <c r="N59" s="97">
        <v>17170</v>
      </c>
      <c r="O59" s="98">
        <f>L59-N59</f>
        <v>10313</v>
      </c>
      <c r="P59" s="98">
        <v>10313</v>
      </c>
      <c r="Q59" s="63"/>
    </row>
    <row r="60" spans="1:17" s="3" customFormat="1" ht="12.75">
      <c r="A60" s="63" t="s">
        <v>167</v>
      </c>
      <c r="B60" s="64" t="s">
        <v>157</v>
      </c>
      <c r="C60" s="138"/>
      <c r="D60" s="142"/>
      <c r="E60" s="142"/>
      <c r="F60" s="142"/>
      <c r="G60" s="138"/>
      <c r="H60" s="118"/>
      <c r="I60" s="78">
        <f>I61</f>
        <v>5500</v>
      </c>
      <c r="J60" s="78">
        <f t="shared" ref="J60:K60" si="86">J61</f>
        <v>0</v>
      </c>
      <c r="K60" s="78">
        <f t="shared" si="86"/>
        <v>3711</v>
      </c>
      <c r="L60" s="60">
        <f t="shared" ref="L60:P60" si="87">L61</f>
        <v>3711</v>
      </c>
      <c r="M60" s="60">
        <f t="shared" si="87"/>
        <v>2600</v>
      </c>
      <c r="N60" s="60">
        <f t="shared" si="87"/>
        <v>2600</v>
      </c>
      <c r="O60" s="60">
        <f t="shared" si="87"/>
        <v>1111</v>
      </c>
      <c r="P60" s="60">
        <f t="shared" si="87"/>
        <v>1111</v>
      </c>
      <c r="Q60" s="63"/>
    </row>
    <row r="61" spans="1:17" s="3" customFormat="1" ht="13.5">
      <c r="A61" s="59"/>
      <c r="B61" s="43" t="s">
        <v>39</v>
      </c>
      <c r="C61" s="120"/>
      <c r="D61" s="142"/>
      <c r="E61" s="142"/>
      <c r="F61" s="142"/>
      <c r="G61" s="120"/>
      <c r="H61" s="129"/>
      <c r="I61" s="47">
        <f>SUM(I62:I63)</f>
        <v>5500</v>
      </c>
      <c r="J61" s="47">
        <f t="shared" ref="J61:K61" si="88">SUM(J62:J63)</f>
        <v>0</v>
      </c>
      <c r="K61" s="47">
        <f t="shared" si="88"/>
        <v>3711</v>
      </c>
      <c r="L61" s="66">
        <f t="shared" ref="L61:P61" si="89">SUM(L62:L63)</f>
        <v>3711</v>
      </c>
      <c r="M61" s="66">
        <f t="shared" si="89"/>
        <v>2600</v>
      </c>
      <c r="N61" s="66">
        <f t="shared" si="89"/>
        <v>2600</v>
      </c>
      <c r="O61" s="66">
        <f t="shared" si="89"/>
        <v>1111</v>
      </c>
      <c r="P61" s="66">
        <f t="shared" si="89"/>
        <v>1111</v>
      </c>
      <c r="Q61" s="63"/>
    </row>
    <row r="62" spans="1:17" s="3" customFormat="1" ht="33.75">
      <c r="A62" s="65">
        <v>1</v>
      </c>
      <c r="B62" s="51" t="s">
        <v>158</v>
      </c>
      <c r="C62" s="121" t="s">
        <v>126</v>
      </c>
      <c r="D62" s="142"/>
      <c r="E62" s="113" t="s">
        <v>184</v>
      </c>
      <c r="F62" s="121" t="s">
        <v>193</v>
      </c>
      <c r="G62" s="123" t="s">
        <v>102</v>
      </c>
      <c r="H62" s="113" t="s">
        <v>161</v>
      </c>
      <c r="I62" s="41">
        <v>3000</v>
      </c>
      <c r="J62" s="63"/>
      <c r="K62" s="41">
        <v>2211</v>
      </c>
      <c r="L62" s="61">
        <v>2211</v>
      </c>
      <c r="M62" s="97">
        <v>2100</v>
      </c>
      <c r="N62" s="97">
        <v>2100</v>
      </c>
      <c r="O62" s="98">
        <f>L62-N62</f>
        <v>111</v>
      </c>
      <c r="P62" s="98">
        <f>O62</f>
        <v>111</v>
      </c>
      <c r="Q62" s="63"/>
    </row>
    <row r="63" spans="1:17" s="3" customFormat="1" ht="33.75">
      <c r="A63" s="65">
        <v>2</v>
      </c>
      <c r="B63" s="51" t="s">
        <v>159</v>
      </c>
      <c r="C63" s="121" t="s">
        <v>126</v>
      </c>
      <c r="D63" s="142"/>
      <c r="E63" s="113" t="s">
        <v>184</v>
      </c>
      <c r="F63" s="121" t="s">
        <v>191</v>
      </c>
      <c r="G63" s="123" t="s">
        <v>102</v>
      </c>
      <c r="H63" s="113" t="s">
        <v>162</v>
      </c>
      <c r="I63" s="41">
        <v>2500</v>
      </c>
      <c r="J63" s="63"/>
      <c r="K63" s="41">
        <v>1500</v>
      </c>
      <c r="L63" s="61">
        <v>1500</v>
      </c>
      <c r="M63" s="97">
        <v>500</v>
      </c>
      <c r="N63" s="97">
        <v>500</v>
      </c>
      <c r="O63" s="98">
        <f>L63-N63</f>
        <v>1000</v>
      </c>
      <c r="P63" s="98">
        <v>1000</v>
      </c>
      <c r="Q63" s="63"/>
    </row>
    <row r="64" spans="1:17" s="3" customFormat="1" ht="13.5">
      <c r="A64" s="65"/>
      <c r="B64" s="188" t="s">
        <v>258</v>
      </c>
      <c r="C64" s="121"/>
      <c r="D64" s="142"/>
      <c r="E64" s="113"/>
      <c r="F64" s="121"/>
      <c r="G64" s="123"/>
      <c r="H64" s="113"/>
      <c r="I64" s="41"/>
      <c r="J64" s="63"/>
      <c r="K64" s="41"/>
      <c r="L64" s="61"/>
      <c r="M64" s="97"/>
      <c r="N64" s="97"/>
      <c r="O64" s="98"/>
      <c r="P64" s="189">
        <v>2056</v>
      </c>
      <c r="Q64" s="63"/>
    </row>
    <row r="65" spans="1:17" s="3" customFormat="1" ht="25.5">
      <c r="A65" s="79" t="s">
        <v>1</v>
      </c>
      <c r="B65" s="89" t="s">
        <v>54</v>
      </c>
      <c r="C65" s="115"/>
      <c r="D65" s="115"/>
      <c r="E65" s="115"/>
      <c r="F65" s="115"/>
      <c r="G65" s="115"/>
      <c r="H65" s="115"/>
      <c r="I65" s="90">
        <f>I66</f>
        <v>355000</v>
      </c>
      <c r="J65" s="90">
        <f t="shared" ref="J65:K65" si="90">J66</f>
        <v>80000</v>
      </c>
      <c r="K65" s="90">
        <f t="shared" si="90"/>
        <v>0</v>
      </c>
      <c r="L65" s="90">
        <f t="shared" ref="L65" si="91">L66</f>
        <v>355000</v>
      </c>
      <c r="M65" s="90">
        <f t="shared" ref="M65" si="92">M66</f>
        <v>275000</v>
      </c>
      <c r="N65" s="90">
        <f t="shared" ref="N65" si="93">N66</f>
        <v>275000</v>
      </c>
      <c r="O65" s="90">
        <f t="shared" ref="O65" si="94">O66</f>
        <v>80000</v>
      </c>
      <c r="P65" s="90">
        <f t="shared" ref="P65:Q65" si="95">P66</f>
        <v>80000</v>
      </c>
      <c r="Q65" s="90">
        <f t="shared" si="95"/>
        <v>0</v>
      </c>
    </row>
    <row r="66" spans="1:17" s="3" customFormat="1" ht="12.75">
      <c r="A66" s="63" t="s">
        <v>2</v>
      </c>
      <c r="B66" s="91" t="s">
        <v>37</v>
      </c>
      <c r="C66" s="116"/>
      <c r="D66" s="142"/>
      <c r="E66" s="142"/>
      <c r="F66" s="142"/>
      <c r="G66" s="116"/>
      <c r="H66" s="116"/>
      <c r="I66" s="68">
        <f>I67+I70</f>
        <v>355000</v>
      </c>
      <c r="J66" s="68">
        <f t="shared" ref="J66:P66" si="96">J67+J70</f>
        <v>80000</v>
      </c>
      <c r="K66" s="68">
        <f t="shared" si="96"/>
        <v>0</v>
      </c>
      <c r="L66" s="68">
        <f t="shared" si="96"/>
        <v>355000</v>
      </c>
      <c r="M66" s="68">
        <f t="shared" si="96"/>
        <v>275000</v>
      </c>
      <c r="N66" s="68">
        <f t="shared" si="96"/>
        <v>275000</v>
      </c>
      <c r="O66" s="68">
        <f t="shared" si="96"/>
        <v>80000</v>
      </c>
      <c r="P66" s="68">
        <f t="shared" si="96"/>
        <v>80000</v>
      </c>
      <c r="Q66" s="63"/>
    </row>
    <row r="67" spans="1:17" s="3" customFormat="1" ht="13.5">
      <c r="A67" s="76" t="s">
        <v>19</v>
      </c>
      <c r="B67" s="74" t="s">
        <v>79</v>
      </c>
      <c r="C67" s="146"/>
      <c r="D67" s="142"/>
      <c r="E67" s="142"/>
      <c r="F67" s="142"/>
      <c r="G67" s="146"/>
      <c r="H67" s="146"/>
      <c r="I67" s="47">
        <f>SUM(I68:I69)</f>
        <v>275000</v>
      </c>
      <c r="J67" s="47">
        <f t="shared" ref="J67:K67" si="97">SUM(J68:J69)</f>
        <v>0</v>
      </c>
      <c r="K67" s="47">
        <f t="shared" si="97"/>
        <v>0</v>
      </c>
      <c r="L67" s="47">
        <f t="shared" ref="L67" si="98">SUM(L68:L69)</f>
        <v>275000</v>
      </c>
      <c r="M67" s="47">
        <f t="shared" ref="M67" si="99">SUM(M68:M69)</f>
        <v>275000</v>
      </c>
      <c r="N67" s="47">
        <f t="shared" ref="N67" si="100">SUM(N68:N69)</f>
        <v>275000</v>
      </c>
      <c r="O67" s="47">
        <f t="shared" ref="O67" si="101">SUM(O68:O69)</f>
        <v>0</v>
      </c>
      <c r="P67" s="94">
        <f t="shared" ref="P67" si="102">SUM(P68:P69)</f>
        <v>0</v>
      </c>
      <c r="Q67" s="63"/>
    </row>
    <row r="68" spans="1:17" s="3" customFormat="1" ht="33.75">
      <c r="A68" s="65">
        <v>1</v>
      </c>
      <c r="B68" s="56" t="s">
        <v>168</v>
      </c>
      <c r="C68" s="121" t="s">
        <v>170</v>
      </c>
      <c r="D68" s="121" t="s">
        <v>199</v>
      </c>
      <c r="E68" s="113" t="s">
        <v>183</v>
      </c>
      <c r="F68" s="123">
        <v>292</v>
      </c>
      <c r="G68" s="123" t="s">
        <v>171</v>
      </c>
      <c r="H68" s="118" t="s">
        <v>173</v>
      </c>
      <c r="I68" s="41">
        <v>190000</v>
      </c>
      <c r="J68" s="63"/>
      <c r="K68" s="63"/>
      <c r="L68" s="41">
        <v>190000</v>
      </c>
      <c r="M68" s="97">
        <v>190000</v>
      </c>
      <c r="N68" s="97">
        <v>190000</v>
      </c>
      <c r="O68" s="82">
        <f>L68-N68</f>
        <v>0</v>
      </c>
      <c r="P68" s="63"/>
      <c r="Q68" s="63"/>
    </row>
    <row r="69" spans="1:17" s="3" customFormat="1" ht="33.75">
      <c r="A69" s="65">
        <v>2</v>
      </c>
      <c r="B69" s="86" t="s">
        <v>169</v>
      </c>
      <c r="C69" s="121" t="s">
        <v>170</v>
      </c>
      <c r="D69" s="121" t="s">
        <v>198</v>
      </c>
      <c r="E69" s="113" t="s">
        <v>183</v>
      </c>
      <c r="F69" s="123">
        <v>292</v>
      </c>
      <c r="G69" s="123" t="s">
        <v>172</v>
      </c>
      <c r="H69" s="118" t="s">
        <v>174</v>
      </c>
      <c r="I69" s="41">
        <v>85000</v>
      </c>
      <c r="J69" s="63"/>
      <c r="K69" s="63"/>
      <c r="L69" s="41">
        <v>85000</v>
      </c>
      <c r="M69" s="97">
        <v>85000</v>
      </c>
      <c r="N69" s="97">
        <v>85000</v>
      </c>
      <c r="O69" s="82">
        <f>L69-N69</f>
        <v>0</v>
      </c>
      <c r="P69" s="63"/>
      <c r="Q69" s="63"/>
    </row>
    <row r="70" spans="1:17" s="3" customFormat="1" ht="15.75" customHeight="1">
      <c r="A70" s="63" t="s">
        <v>20</v>
      </c>
      <c r="B70" s="43" t="s">
        <v>194</v>
      </c>
      <c r="C70" s="142"/>
      <c r="D70" s="142"/>
      <c r="E70" s="142"/>
      <c r="F70" s="142"/>
      <c r="G70" s="142"/>
      <c r="H70" s="142"/>
      <c r="I70" s="47">
        <f>SUM(I71)</f>
        <v>80000</v>
      </c>
      <c r="J70" s="47">
        <f t="shared" ref="J70:P70" si="103">SUM(J71)</f>
        <v>80000</v>
      </c>
      <c r="K70" s="47">
        <f t="shared" si="103"/>
        <v>0</v>
      </c>
      <c r="L70" s="47">
        <f t="shared" si="103"/>
        <v>80000</v>
      </c>
      <c r="M70" s="47">
        <f t="shared" si="103"/>
        <v>0</v>
      </c>
      <c r="N70" s="47">
        <f t="shared" si="103"/>
        <v>0</v>
      </c>
      <c r="O70" s="47">
        <f t="shared" si="103"/>
        <v>80000</v>
      </c>
      <c r="P70" s="94">
        <f t="shared" si="103"/>
        <v>80000</v>
      </c>
      <c r="Q70" s="63"/>
    </row>
    <row r="71" spans="1:17" s="3" customFormat="1" ht="33.75">
      <c r="A71" s="99">
        <v>1</v>
      </c>
      <c r="B71" s="100" t="s">
        <v>195</v>
      </c>
      <c r="C71" s="147" t="s">
        <v>196</v>
      </c>
      <c r="D71" s="148"/>
      <c r="E71" s="149" t="s">
        <v>183</v>
      </c>
      <c r="F71" s="150">
        <v>292</v>
      </c>
      <c r="G71" s="150" t="s">
        <v>142</v>
      </c>
      <c r="H71" s="148"/>
      <c r="I71" s="102">
        <v>80000</v>
      </c>
      <c r="J71" s="102">
        <v>80000</v>
      </c>
      <c r="K71" s="101"/>
      <c r="L71" s="102">
        <v>80000</v>
      </c>
      <c r="M71" s="101"/>
      <c r="N71" s="101"/>
      <c r="O71" s="103">
        <f>L71</f>
        <v>80000</v>
      </c>
      <c r="P71" s="103">
        <f>O71</f>
        <v>80000</v>
      </c>
      <c r="Q71" s="101"/>
    </row>
    <row r="72" spans="1:17">
      <c r="B72" s="33" t="s">
        <v>42</v>
      </c>
    </row>
    <row r="73" spans="1:17">
      <c r="B73" s="548" t="s">
        <v>43</v>
      </c>
      <c r="C73" s="548"/>
      <c r="D73" s="548"/>
      <c r="E73" s="548"/>
      <c r="F73" s="548"/>
      <c r="G73" s="548"/>
      <c r="H73" s="548"/>
      <c r="I73" s="548"/>
      <c r="J73" s="548"/>
      <c r="K73" s="548"/>
      <c r="L73" s="548"/>
      <c r="M73" s="548"/>
      <c r="N73" s="548"/>
      <c r="O73" s="548"/>
      <c r="P73" s="548"/>
      <c r="Q73" s="548"/>
    </row>
  </sheetData>
  <mergeCells count="22">
    <mergeCell ref="B73:Q73"/>
    <mergeCell ref="P6:P9"/>
    <mergeCell ref="E6:E9"/>
    <mergeCell ref="F6:F9"/>
    <mergeCell ref="I7:K7"/>
    <mergeCell ref="H6:K6"/>
    <mergeCell ref="M6:M9"/>
    <mergeCell ref="O6:O9"/>
    <mergeCell ref="A1:B1"/>
    <mergeCell ref="A3:Q3"/>
    <mergeCell ref="A4:Q4"/>
    <mergeCell ref="A6:A9"/>
    <mergeCell ref="B6:B9"/>
    <mergeCell ref="C6:C9"/>
    <mergeCell ref="D6:D9"/>
    <mergeCell ref="G6:G9"/>
    <mergeCell ref="L6:L9"/>
    <mergeCell ref="Q6:Q9"/>
    <mergeCell ref="H7:H9"/>
    <mergeCell ref="N6:N9"/>
    <mergeCell ref="J8:K8"/>
    <mergeCell ref="I8:I9"/>
  </mergeCells>
  <conditionalFormatting sqref="B13:B63">
    <cfRule type="expression" dxfId="1" priority="3" stopIfTrue="1">
      <formula>+COUNTIF(#REF!,#REF!)&gt;1</formula>
    </cfRule>
  </conditionalFormatting>
  <conditionalFormatting sqref="B70">
    <cfRule type="expression" dxfId="0" priority="1" stopIfTrue="1">
      <formula>+COUNTIF(#REF!,#REF!)&gt;1</formula>
    </cfRule>
  </conditionalFormatting>
  <printOptions horizontalCentered="1"/>
  <pageMargins left="0.19685039370078741" right="0.19685039370078741" top="0.51181102362204722" bottom="0.31496062992125984" header="0.31496062992125984" footer="0.31496062992125984"/>
  <pageSetup paperSize="9" scale="85" orientation="landscape"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sheetPr>
    <tabColor rgb="FF00B050"/>
  </sheetPr>
  <dimension ref="A1:AH275"/>
  <sheetViews>
    <sheetView topLeftCell="A2" zoomScaleNormal="100" workbookViewId="0">
      <pane ySplit="9" topLeftCell="A11" activePane="bottomLeft" state="frozen"/>
      <selection activeCell="A2" sqref="A2"/>
      <selection pane="bottomLeft" activeCell="F16" sqref="F16"/>
    </sheetView>
  </sheetViews>
  <sheetFormatPr defaultColWidth="9" defaultRowHeight="15.75"/>
  <cols>
    <col min="1" max="1" width="4.375" style="17" customWidth="1"/>
    <col min="2" max="2" width="47.875" style="16" customWidth="1"/>
    <col min="3" max="3" width="9" style="15" customWidth="1"/>
    <col min="4" max="4" width="7.5" style="15" customWidth="1"/>
    <col min="5" max="5" width="13.25" style="15" customWidth="1"/>
    <col min="6" max="7" width="10.75" style="15" customWidth="1"/>
    <col min="8" max="10" width="11.25" style="15" customWidth="1"/>
    <col min="11" max="11" width="8.625" style="15" customWidth="1"/>
    <col min="12" max="13" width="11.25" style="15" customWidth="1"/>
    <col min="14" max="16" width="11.25" style="15" hidden="1" customWidth="1"/>
    <col min="17" max="17" width="13.75" style="15" hidden="1" customWidth="1"/>
    <col min="18" max="18" width="7.25" style="15" customWidth="1"/>
    <col min="19" max="19" width="11.375" style="15" bestFit="1" customWidth="1"/>
    <col min="20" max="20" width="9.625" style="15" hidden="1" customWidth="1"/>
    <col min="21" max="21" width="5.375" style="15" hidden="1" customWidth="1"/>
    <col min="22" max="22" width="17.5" style="214" hidden="1" customWidth="1"/>
    <col min="23" max="23" width="8.375" style="15" hidden="1" customWidth="1"/>
    <col min="24" max="24" width="7.375" style="15" hidden="1" customWidth="1"/>
    <col min="25" max="25" width="6.75" style="15" hidden="1" customWidth="1"/>
    <col min="26" max="28" width="9" style="15" hidden="1" customWidth="1"/>
    <col min="29" max="29" width="7.875" style="15" hidden="1" customWidth="1"/>
    <col min="30" max="31" width="9" style="15" hidden="1" customWidth="1"/>
    <col min="32" max="32" width="8.5" style="15" hidden="1" customWidth="1"/>
    <col min="33" max="33" width="12.75" style="15" hidden="1" customWidth="1"/>
    <col min="34" max="34" width="12.75" style="15" bestFit="1" customWidth="1"/>
    <col min="35" max="16384" width="9" style="15"/>
  </cols>
  <sheetData>
    <row r="1" spans="1:33" hidden="1">
      <c r="A1" s="533"/>
      <c r="B1" s="533"/>
      <c r="R1" s="6"/>
    </row>
    <row r="2" spans="1:33" ht="21" customHeight="1">
      <c r="A2" s="196"/>
      <c r="B2" s="194"/>
      <c r="C2" s="195"/>
      <c r="D2" s="193"/>
      <c r="E2" s="195"/>
      <c r="F2" s="193"/>
      <c r="G2" s="193"/>
      <c r="H2" s="193"/>
      <c r="I2" s="193"/>
      <c r="J2" s="193"/>
      <c r="K2" s="193"/>
      <c r="L2" s="193"/>
      <c r="M2" s="193"/>
      <c r="N2" s="193"/>
      <c r="O2" s="193"/>
      <c r="P2" s="193"/>
      <c r="Q2" s="193"/>
      <c r="R2" s="196" t="s">
        <v>229</v>
      </c>
      <c r="AG2" s="170" t="e">
        <f>#REF!-#REF!</f>
        <v>#REF!</v>
      </c>
    </row>
    <row r="3" spans="1:33" s="16" customFormat="1" ht="34.5" customHeight="1">
      <c r="A3" s="552" t="s">
        <v>374</v>
      </c>
      <c r="B3" s="552"/>
      <c r="C3" s="552"/>
      <c r="D3" s="552"/>
      <c r="E3" s="552"/>
      <c r="F3" s="552"/>
      <c r="G3" s="552"/>
      <c r="H3" s="552"/>
      <c r="I3" s="552"/>
      <c r="J3" s="552"/>
      <c r="K3" s="552"/>
      <c r="L3" s="552"/>
      <c r="M3" s="552"/>
      <c r="N3" s="552"/>
      <c r="O3" s="552"/>
      <c r="P3" s="552"/>
      <c r="Q3" s="552"/>
      <c r="R3" s="552"/>
      <c r="V3" s="17"/>
    </row>
    <row r="4" spans="1:33" s="16" customFormat="1" ht="15.75" customHeight="1">
      <c r="A4" s="553" t="str">
        <f>'Biểu 2 NSĐP (không in'!A4:Q4</f>
        <v>(Kèm theo Báo cáo số: 462/BC-UBND ngày 05/9/2025 của UBND xã Mường Tè)</v>
      </c>
      <c r="B4" s="554"/>
      <c r="C4" s="554"/>
      <c r="D4" s="554"/>
      <c r="E4" s="554"/>
      <c r="F4" s="554"/>
      <c r="G4" s="554"/>
      <c r="H4" s="554"/>
      <c r="I4" s="554"/>
      <c r="J4" s="554"/>
      <c r="K4" s="554"/>
      <c r="L4" s="554"/>
      <c r="M4" s="554"/>
      <c r="N4" s="554"/>
      <c r="O4" s="554"/>
      <c r="P4" s="554"/>
      <c r="Q4" s="554"/>
      <c r="R4" s="554"/>
      <c r="V4" s="17"/>
    </row>
    <row r="5" spans="1:33" s="16" customFormat="1" ht="15" customHeight="1">
      <c r="A5" s="197"/>
      <c r="B5" s="194"/>
      <c r="C5" s="194"/>
      <c r="D5" s="194"/>
      <c r="E5" s="194"/>
      <c r="F5" s="194"/>
      <c r="G5" s="194"/>
      <c r="H5" s="194"/>
      <c r="I5" s="194"/>
      <c r="J5" s="194"/>
      <c r="K5" s="194"/>
      <c r="L5" s="194"/>
      <c r="M5" s="194"/>
      <c r="N5" s="194"/>
      <c r="O5" s="194"/>
      <c r="P5" s="194"/>
      <c r="Q5" s="194"/>
      <c r="R5" s="209"/>
      <c r="V5" s="17"/>
    </row>
    <row r="6" spans="1:33" s="3" customFormat="1" ht="25.15" customHeight="1">
      <c r="A6" s="537" t="s">
        <v>6</v>
      </c>
      <c r="B6" s="537" t="s">
        <v>9</v>
      </c>
      <c r="C6" s="537" t="s">
        <v>10</v>
      </c>
      <c r="D6" s="537" t="s">
        <v>12</v>
      </c>
      <c r="E6" s="556" t="s">
        <v>13</v>
      </c>
      <c r="F6" s="556"/>
      <c r="G6" s="556"/>
      <c r="H6" s="525" t="s">
        <v>273</v>
      </c>
      <c r="I6" s="561" t="s">
        <v>291</v>
      </c>
      <c r="J6" s="562"/>
      <c r="K6" s="555" t="s">
        <v>294</v>
      </c>
      <c r="L6" s="555"/>
      <c r="M6" s="555"/>
      <c r="N6" s="525" t="s">
        <v>302</v>
      </c>
      <c r="O6" s="526"/>
      <c r="P6" s="527"/>
      <c r="Q6" s="522" t="s">
        <v>261</v>
      </c>
      <c r="R6" s="537" t="s">
        <v>5</v>
      </c>
      <c r="T6" s="520"/>
      <c r="AF6" s="152" t="e">
        <f>#REF!+#REF!</f>
        <v>#REF!</v>
      </c>
    </row>
    <row r="7" spans="1:33" s="3" customFormat="1" ht="20.25" customHeight="1">
      <c r="A7" s="555"/>
      <c r="B7" s="555"/>
      <c r="C7" s="555"/>
      <c r="D7" s="555"/>
      <c r="E7" s="557" t="s">
        <v>45</v>
      </c>
      <c r="F7" s="561" t="s">
        <v>271</v>
      </c>
      <c r="G7" s="562"/>
      <c r="H7" s="560"/>
      <c r="I7" s="558" t="s">
        <v>292</v>
      </c>
      <c r="J7" s="557" t="s">
        <v>293</v>
      </c>
      <c r="K7" s="522" t="s">
        <v>25</v>
      </c>
      <c r="L7" s="555" t="s">
        <v>30</v>
      </c>
      <c r="M7" s="555"/>
      <c r="N7" s="522" t="s">
        <v>303</v>
      </c>
      <c r="O7" s="522" t="s">
        <v>304</v>
      </c>
      <c r="P7" s="522" t="s">
        <v>305</v>
      </c>
      <c r="Q7" s="523"/>
      <c r="R7" s="555"/>
      <c r="T7" s="520"/>
      <c r="AF7" s="152"/>
    </row>
    <row r="8" spans="1:33" s="3" customFormat="1" ht="22.9" customHeight="1">
      <c r="A8" s="537"/>
      <c r="B8" s="537"/>
      <c r="C8" s="537"/>
      <c r="D8" s="537"/>
      <c r="E8" s="558"/>
      <c r="F8" s="557" t="s">
        <v>275</v>
      </c>
      <c r="G8" s="557" t="s">
        <v>289</v>
      </c>
      <c r="H8" s="560"/>
      <c r="I8" s="558"/>
      <c r="J8" s="558"/>
      <c r="K8" s="523"/>
      <c r="L8" s="522" t="s">
        <v>295</v>
      </c>
      <c r="M8" s="522" t="s">
        <v>296</v>
      </c>
      <c r="N8" s="523"/>
      <c r="O8" s="523"/>
      <c r="P8" s="523"/>
      <c r="Q8" s="523"/>
      <c r="R8" s="537"/>
      <c r="T8" s="520"/>
      <c r="Y8" s="152"/>
      <c r="AF8" s="152" t="e">
        <f>#REF!+#REF!</f>
        <v>#REF!</v>
      </c>
    </row>
    <row r="9" spans="1:33" s="3" customFormat="1" ht="33" customHeight="1">
      <c r="A9" s="537"/>
      <c r="B9" s="537"/>
      <c r="C9" s="537"/>
      <c r="D9" s="537"/>
      <c r="E9" s="559"/>
      <c r="F9" s="559"/>
      <c r="G9" s="559"/>
      <c r="H9" s="528"/>
      <c r="I9" s="559"/>
      <c r="J9" s="559"/>
      <c r="K9" s="524"/>
      <c r="L9" s="524"/>
      <c r="M9" s="524"/>
      <c r="N9" s="524"/>
      <c r="O9" s="524"/>
      <c r="P9" s="524"/>
      <c r="Q9" s="524"/>
      <c r="R9" s="537"/>
      <c r="T9" s="520"/>
      <c r="AF9" s="152" t="e">
        <f>#REF!+#REF!</f>
        <v>#REF!</v>
      </c>
      <c r="AG9" s="152" t="e">
        <f>#REF!+#REF!</f>
        <v>#REF!</v>
      </c>
    </row>
    <row r="10" spans="1:33" s="3" customFormat="1" ht="23.25" hidden="1" customHeight="1">
      <c r="A10" s="236">
        <v>1</v>
      </c>
      <c r="B10" s="236">
        <v>2</v>
      </c>
      <c r="C10" s="236">
        <v>3</v>
      </c>
      <c r="D10" s="236">
        <v>5</v>
      </c>
      <c r="E10" s="236">
        <v>6</v>
      </c>
      <c r="F10" s="236">
        <v>7</v>
      </c>
      <c r="G10" s="236">
        <v>8</v>
      </c>
      <c r="H10" s="236">
        <v>9</v>
      </c>
      <c r="I10" s="236"/>
      <c r="J10" s="236"/>
      <c r="K10" s="236"/>
      <c r="L10" s="236"/>
      <c r="M10" s="236"/>
      <c r="N10" s="236"/>
      <c r="O10" s="236"/>
      <c r="P10" s="236"/>
      <c r="Q10" s="236">
        <v>10</v>
      </c>
      <c r="R10" s="236">
        <v>11</v>
      </c>
      <c r="AF10" s="152"/>
      <c r="AG10" s="152"/>
    </row>
    <row r="11" spans="1:33" s="3" customFormat="1" ht="24.75" customHeight="1">
      <c r="A11" s="284"/>
      <c r="B11" s="284" t="s">
        <v>17</v>
      </c>
      <c r="C11" s="284"/>
      <c r="D11" s="284"/>
      <c r="E11" s="284"/>
      <c r="F11" s="285">
        <f>F13+F18+F23</f>
        <v>17370</v>
      </c>
      <c r="G11" s="285">
        <f t="shared" ref="G11:L11" si="0">G13+G18+G23</f>
        <v>17236</v>
      </c>
      <c r="H11" s="285">
        <f t="shared" si="0"/>
        <v>7302.223</v>
      </c>
      <c r="I11" s="285">
        <f t="shared" si="0"/>
        <v>7916.6509999999998</v>
      </c>
      <c r="J11" s="285">
        <f t="shared" si="0"/>
        <v>5511.7250000000004</v>
      </c>
      <c r="K11" s="285">
        <f t="shared" si="0"/>
        <v>5929.68</v>
      </c>
      <c r="L11" s="285">
        <f t="shared" si="0"/>
        <v>5929.68</v>
      </c>
      <c r="M11" s="285">
        <f t="shared" ref="M11:P11" si="1">M13+M18+M23</f>
        <v>0</v>
      </c>
      <c r="N11" s="285" t="e">
        <f t="shared" si="1"/>
        <v>#REF!</v>
      </c>
      <c r="O11" s="285" t="e">
        <f t="shared" si="1"/>
        <v>#REF!</v>
      </c>
      <c r="P11" s="285" t="e">
        <f t="shared" si="1"/>
        <v>#REF!</v>
      </c>
      <c r="Q11" s="285"/>
      <c r="R11" s="284"/>
      <c r="S11" s="31">
        <f>K11/H11*100</f>
        <v>81.20376493569151</v>
      </c>
      <c r="T11" s="93"/>
      <c r="U11" s="152" t="e">
        <f>#REF!+#REF!</f>
        <v>#REF!</v>
      </c>
      <c r="X11" s="175" t="e">
        <f>#REF!/#REF!*100</f>
        <v>#REF!</v>
      </c>
      <c r="Y11" s="175" t="e">
        <f>#REF!/#REF!*100</f>
        <v>#REF!</v>
      </c>
      <c r="AA11" s="152" t="e">
        <f>#REF!+#REF!</f>
        <v>#REF!</v>
      </c>
      <c r="AF11" s="198" t="e">
        <f>#REF!/#REF!%</f>
        <v>#REF!</v>
      </c>
      <c r="AG11" s="152" t="e">
        <f>#REF!+#REF!+#REF!</f>
        <v>#REF!</v>
      </c>
    </row>
    <row r="12" spans="1:33" s="432" customFormat="1" ht="24.75" customHeight="1">
      <c r="A12" s="427" t="s">
        <v>0</v>
      </c>
      <c r="B12" s="428" t="s">
        <v>330</v>
      </c>
      <c r="C12" s="427"/>
      <c r="D12" s="427"/>
      <c r="E12" s="427"/>
      <c r="F12" s="429"/>
      <c r="G12" s="429"/>
      <c r="H12" s="429"/>
      <c r="I12" s="429"/>
      <c r="J12" s="429"/>
      <c r="K12" s="429"/>
      <c r="L12" s="429"/>
      <c r="M12" s="429"/>
      <c r="N12" s="429"/>
      <c r="O12" s="429"/>
      <c r="P12" s="429"/>
      <c r="Q12" s="429"/>
      <c r="R12" s="427"/>
      <c r="S12" s="404"/>
      <c r="T12" s="430"/>
      <c r="U12" s="431"/>
      <c r="X12" s="433"/>
      <c r="Y12" s="433"/>
      <c r="AA12" s="431"/>
      <c r="AF12" s="434"/>
      <c r="AG12" s="431"/>
    </row>
    <row r="13" spans="1:33" s="31" customFormat="1" ht="30.6" customHeight="1">
      <c r="A13" s="286" t="s">
        <v>2</v>
      </c>
      <c r="B13" s="287" t="s">
        <v>31</v>
      </c>
      <c r="C13" s="286"/>
      <c r="D13" s="286"/>
      <c r="E13" s="286"/>
      <c r="F13" s="288">
        <f>F14+F16</f>
        <v>2470</v>
      </c>
      <c r="G13" s="288">
        <f t="shared" ref="G13:L13" si="2">G14+G16</f>
        <v>2356</v>
      </c>
      <c r="H13" s="288">
        <f t="shared" si="2"/>
        <v>1212.223</v>
      </c>
      <c r="I13" s="288">
        <f t="shared" si="2"/>
        <v>2115.27</v>
      </c>
      <c r="J13" s="288">
        <f t="shared" si="2"/>
        <v>613.72500000000002</v>
      </c>
      <c r="K13" s="288">
        <f t="shared" si="2"/>
        <v>1184.7249999999999</v>
      </c>
      <c r="L13" s="288">
        <f t="shared" si="2"/>
        <v>1184.7249999999999</v>
      </c>
      <c r="M13" s="288">
        <v>0</v>
      </c>
      <c r="N13" s="288" t="e">
        <f>#REF!+#REF!</f>
        <v>#REF!</v>
      </c>
      <c r="O13" s="288" t="e">
        <f>#REF!+#REF!</f>
        <v>#REF!</v>
      </c>
      <c r="P13" s="288" t="e">
        <f>#REF!+#REF!</f>
        <v>#REF!</v>
      </c>
      <c r="Q13" s="312"/>
      <c r="R13" s="286"/>
      <c r="S13" s="31">
        <f>K13/H13*100</f>
        <v>97.731605488429111</v>
      </c>
      <c r="T13" s="202"/>
      <c r="X13" s="175" t="e">
        <f>#REF!/#REF!*100</f>
        <v>#REF!</v>
      </c>
      <c r="Y13" s="175" t="e">
        <f>#REF!/#REF!*100</f>
        <v>#REF!</v>
      </c>
      <c r="AC13" s="15" t="s">
        <v>259</v>
      </c>
      <c r="AD13" s="15" t="s">
        <v>260</v>
      </c>
      <c r="AF13" s="198" t="e">
        <f>#REF!/#REF!%</f>
        <v>#REF!</v>
      </c>
      <c r="AG13" s="192"/>
    </row>
    <row r="14" spans="1:33" s="404" customFormat="1" ht="30.6" customHeight="1">
      <c r="A14" s="447"/>
      <c r="B14" s="452" t="s">
        <v>341</v>
      </c>
      <c r="C14" s="447"/>
      <c r="D14" s="447"/>
      <c r="E14" s="447"/>
      <c r="F14" s="455">
        <f>F15</f>
        <v>1620</v>
      </c>
      <c r="G14" s="455">
        <f t="shared" ref="G14:L14" si="3">G15</f>
        <v>1570</v>
      </c>
      <c r="H14" s="455">
        <f t="shared" si="3"/>
        <v>571</v>
      </c>
      <c r="I14" s="455">
        <f t="shared" si="3"/>
        <v>1501.5450000000001</v>
      </c>
      <c r="J14" s="455">
        <f t="shared" si="3"/>
        <v>0</v>
      </c>
      <c r="K14" s="455">
        <f t="shared" si="3"/>
        <v>571</v>
      </c>
      <c r="L14" s="455">
        <f t="shared" si="3"/>
        <v>571</v>
      </c>
      <c r="M14" s="448"/>
      <c r="N14" s="448"/>
      <c r="O14" s="448"/>
      <c r="P14" s="448"/>
      <c r="Q14" s="449"/>
      <c r="R14" s="447"/>
      <c r="T14" s="450"/>
      <c r="X14" s="433"/>
      <c r="Y14" s="433"/>
      <c r="AC14" s="193"/>
      <c r="AD14" s="193"/>
      <c r="AF14" s="434"/>
      <c r="AG14" s="451"/>
    </row>
    <row r="15" spans="1:33" s="404" customFormat="1" ht="30.6" customHeight="1">
      <c r="A15" s="447"/>
      <c r="B15" s="300" t="s">
        <v>342</v>
      </c>
      <c r="C15" s="453" t="s">
        <v>333</v>
      </c>
      <c r="D15" s="447"/>
      <c r="E15" s="435" t="s">
        <v>358</v>
      </c>
      <c r="F15" s="454">
        <v>1620</v>
      </c>
      <c r="G15" s="454">
        <v>1570</v>
      </c>
      <c r="H15" s="454">
        <v>571</v>
      </c>
      <c r="I15" s="454">
        <f>1472+29.545</f>
        <v>1501.5450000000001</v>
      </c>
      <c r="J15" s="448"/>
      <c r="K15" s="454">
        <f>L15</f>
        <v>571</v>
      </c>
      <c r="L15" s="454">
        <v>571</v>
      </c>
      <c r="M15" s="448"/>
      <c r="N15" s="448"/>
      <c r="O15" s="448"/>
      <c r="P15" s="448"/>
      <c r="Q15" s="449"/>
      <c r="R15" s="447"/>
      <c r="T15" s="450"/>
      <c r="X15" s="433"/>
      <c r="Y15" s="433"/>
      <c r="AC15" s="193"/>
      <c r="AD15" s="193"/>
      <c r="AF15" s="434"/>
      <c r="AG15" s="451"/>
    </row>
    <row r="16" spans="1:33" s="404" customFormat="1" ht="30.6" customHeight="1">
      <c r="A16" s="447"/>
      <c r="B16" s="452" t="s">
        <v>343</v>
      </c>
      <c r="C16" s="447"/>
      <c r="D16" s="447"/>
      <c r="E16" s="447"/>
      <c r="F16" s="455">
        <f>F17</f>
        <v>850</v>
      </c>
      <c r="G16" s="455">
        <f t="shared" ref="G16:L16" si="4">G17</f>
        <v>786</v>
      </c>
      <c r="H16" s="455">
        <f t="shared" si="4"/>
        <v>641.22299999999996</v>
      </c>
      <c r="I16" s="455">
        <f t="shared" si="4"/>
        <v>613.72500000000002</v>
      </c>
      <c r="J16" s="455">
        <f t="shared" si="4"/>
        <v>613.72500000000002</v>
      </c>
      <c r="K16" s="455">
        <f t="shared" si="4"/>
        <v>613.72500000000002</v>
      </c>
      <c r="L16" s="455">
        <f t="shared" si="4"/>
        <v>613.72500000000002</v>
      </c>
      <c r="M16" s="448"/>
      <c r="N16" s="448"/>
      <c r="O16" s="448"/>
      <c r="P16" s="448"/>
      <c r="Q16" s="449"/>
      <c r="R16" s="447"/>
      <c r="T16" s="450"/>
      <c r="X16" s="433"/>
      <c r="Y16" s="433"/>
      <c r="AC16" s="193"/>
      <c r="AD16" s="193"/>
      <c r="AF16" s="434"/>
      <c r="AG16" s="451"/>
    </row>
    <row r="17" spans="1:34" s="404" customFormat="1" ht="30.6" customHeight="1">
      <c r="A17" s="447"/>
      <c r="B17" s="300" t="s">
        <v>344</v>
      </c>
      <c r="C17" s="453" t="s">
        <v>337</v>
      </c>
      <c r="D17" s="447"/>
      <c r="E17" s="435" t="s">
        <v>359</v>
      </c>
      <c r="F17" s="454">
        <v>850</v>
      </c>
      <c r="G17" s="454">
        <v>786</v>
      </c>
      <c r="H17" s="454">
        <v>641.22299999999996</v>
      </c>
      <c r="I17" s="454">
        <v>613.72500000000002</v>
      </c>
      <c r="J17" s="448">
        <f>I17</f>
        <v>613.72500000000002</v>
      </c>
      <c r="K17" s="454">
        <f>L17</f>
        <v>613.72500000000002</v>
      </c>
      <c r="L17" s="454">
        <v>613.72500000000002</v>
      </c>
      <c r="M17" s="448"/>
      <c r="N17" s="448"/>
      <c r="O17" s="448"/>
      <c r="P17" s="448"/>
      <c r="Q17" s="449"/>
      <c r="R17" s="447"/>
      <c r="S17" s="31">
        <f>K17/H17*100</f>
        <v>95.711632302646677</v>
      </c>
      <c r="T17" s="450"/>
      <c r="X17" s="433"/>
      <c r="Y17" s="433"/>
      <c r="AC17" s="193"/>
      <c r="AD17" s="193"/>
      <c r="AF17" s="434"/>
      <c r="AG17" s="451"/>
    </row>
    <row r="18" spans="1:34" s="5" customFormat="1" ht="29.25" customHeight="1">
      <c r="A18" s="286" t="s">
        <v>3</v>
      </c>
      <c r="B18" s="291" t="s">
        <v>32</v>
      </c>
      <c r="C18" s="306"/>
      <c r="D18" s="306"/>
      <c r="E18" s="306"/>
      <c r="F18" s="293">
        <f>F19</f>
        <v>9000</v>
      </c>
      <c r="G18" s="293">
        <f t="shared" ref="G18:L18" si="5">G19</f>
        <v>8980</v>
      </c>
      <c r="H18" s="293">
        <f t="shared" si="5"/>
        <v>984</v>
      </c>
      <c r="I18" s="293">
        <f t="shared" si="5"/>
        <v>0</v>
      </c>
      <c r="J18" s="293">
        <f t="shared" si="5"/>
        <v>0</v>
      </c>
      <c r="K18" s="293">
        <f t="shared" si="5"/>
        <v>79.573999999999998</v>
      </c>
      <c r="L18" s="293">
        <f t="shared" si="5"/>
        <v>79.573999999999998</v>
      </c>
      <c r="M18" s="293">
        <v>0</v>
      </c>
      <c r="N18" s="293" t="e">
        <f>#REF!</f>
        <v>#REF!</v>
      </c>
      <c r="O18" s="293" t="e">
        <f>#REF!</f>
        <v>#REF!</v>
      </c>
      <c r="P18" s="293" t="e">
        <f>#REF!</f>
        <v>#REF!</v>
      </c>
      <c r="Q18" s="314"/>
      <c r="R18" s="292"/>
      <c r="S18" s="31"/>
      <c r="T18" s="95"/>
      <c r="V18" s="215"/>
      <c r="X18" s="175" t="e">
        <f>#REF!/#REF!*100</f>
        <v>#REF!</v>
      </c>
      <c r="Y18" s="175" t="e">
        <f>#REF!/#REF!*100</f>
        <v>#REF!</v>
      </c>
      <c r="AF18" s="200" t="e">
        <f>#REF!/#REF!%</f>
        <v>#REF!</v>
      </c>
    </row>
    <row r="19" spans="1:34" s="462" customFormat="1" ht="29.25" customHeight="1">
      <c r="A19" s="447"/>
      <c r="B19" s="456" t="s">
        <v>345</v>
      </c>
      <c r="C19" s="457"/>
      <c r="D19" s="457"/>
      <c r="E19" s="457"/>
      <c r="F19" s="458">
        <f>F20</f>
        <v>9000</v>
      </c>
      <c r="G19" s="458">
        <f t="shared" ref="G19:L19" si="6">G20</f>
        <v>8980</v>
      </c>
      <c r="H19" s="458">
        <f t="shared" si="6"/>
        <v>984</v>
      </c>
      <c r="I19" s="458">
        <f t="shared" si="6"/>
        <v>0</v>
      </c>
      <c r="J19" s="458">
        <f t="shared" si="6"/>
        <v>0</v>
      </c>
      <c r="K19" s="458">
        <f t="shared" si="6"/>
        <v>79.573999999999998</v>
      </c>
      <c r="L19" s="458">
        <f t="shared" si="6"/>
        <v>79.573999999999998</v>
      </c>
      <c r="M19" s="458"/>
      <c r="N19" s="458"/>
      <c r="O19" s="458"/>
      <c r="P19" s="458"/>
      <c r="Q19" s="459"/>
      <c r="R19" s="460"/>
      <c r="S19" s="31">
        <f>K19/H19*100</f>
        <v>8.0867886178861781</v>
      </c>
      <c r="T19" s="461"/>
      <c r="V19" s="463"/>
      <c r="X19" s="433"/>
      <c r="Y19" s="433"/>
      <c r="AF19" s="464"/>
    </row>
    <row r="20" spans="1:34" s="474" customFormat="1" ht="29.25" customHeight="1">
      <c r="A20" s="466"/>
      <c r="B20" s="467" t="s">
        <v>346</v>
      </c>
      <c r="C20" s="468"/>
      <c r="D20" s="468"/>
      <c r="E20" s="468"/>
      <c r="F20" s="469">
        <f>SUM(F21:F22)</f>
        <v>9000</v>
      </c>
      <c r="G20" s="469">
        <f>SUM(G21:G22)</f>
        <v>8980</v>
      </c>
      <c r="H20" s="469">
        <f>SUM(H21:H22)</f>
        <v>984</v>
      </c>
      <c r="I20" s="469">
        <f t="shared" ref="I20:L20" si="7">SUM(I21:I22)</f>
        <v>0</v>
      </c>
      <c r="J20" s="469">
        <f t="shared" si="7"/>
        <v>0</v>
      </c>
      <c r="K20" s="469">
        <f t="shared" si="7"/>
        <v>79.573999999999998</v>
      </c>
      <c r="L20" s="469">
        <f t="shared" si="7"/>
        <v>79.573999999999998</v>
      </c>
      <c r="M20" s="469"/>
      <c r="N20" s="469"/>
      <c r="O20" s="469"/>
      <c r="P20" s="469"/>
      <c r="Q20" s="470"/>
      <c r="R20" s="471"/>
      <c r="S20" s="472"/>
      <c r="T20" s="473"/>
      <c r="V20" s="475"/>
      <c r="X20" s="476"/>
      <c r="Y20" s="476"/>
      <c r="AF20" s="477"/>
    </row>
    <row r="21" spans="1:34" s="462" customFormat="1" ht="29.25" customHeight="1">
      <c r="A21" s="447"/>
      <c r="B21" s="300" t="s">
        <v>347</v>
      </c>
      <c r="C21" s="453" t="s">
        <v>333</v>
      </c>
      <c r="D21" s="457"/>
      <c r="E21" s="435" t="s">
        <v>349</v>
      </c>
      <c r="F21" s="454">
        <v>4000</v>
      </c>
      <c r="G21" s="454">
        <f>F21</f>
        <v>4000</v>
      </c>
      <c r="H21" s="454">
        <v>438</v>
      </c>
      <c r="I21" s="458"/>
      <c r="J21" s="458"/>
      <c r="K21" s="465">
        <f>L21</f>
        <v>79.573999999999998</v>
      </c>
      <c r="L21" s="465">
        <v>79.573999999999998</v>
      </c>
      <c r="M21" s="458"/>
      <c r="N21" s="458"/>
      <c r="O21" s="458"/>
      <c r="P21" s="458"/>
      <c r="Q21" s="459"/>
      <c r="R21" s="460"/>
      <c r="S21" s="404"/>
      <c r="T21" s="461"/>
      <c r="V21" s="463"/>
      <c r="X21" s="433"/>
      <c r="Y21" s="433"/>
      <c r="AF21" s="464"/>
    </row>
    <row r="22" spans="1:34" s="462" customFormat="1" ht="29.25" customHeight="1">
      <c r="A22" s="447"/>
      <c r="B22" s="300" t="s">
        <v>348</v>
      </c>
      <c r="C22" s="453" t="s">
        <v>333</v>
      </c>
      <c r="D22" s="457"/>
      <c r="E22" s="435" t="s">
        <v>350</v>
      </c>
      <c r="F22" s="454">
        <v>5000</v>
      </c>
      <c r="G22" s="454">
        <v>4980</v>
      </c>
      <c r="H22" s="454">
        <v>546</v>
      </c>
      <c r="I22" s="458"/>
      <c r="J22" s="458"/>
      <c r="K22" s="458">
        <v>0</v>
      </c>
      <c r="L22" s="458">
        <v>0</v>
      </c>
      <c r="M22" s="458"/>
      <c r="N22" s="458"/>
      <c r="O22" s="458"/>
      <c r="P22" s="458"/>
      <c r="Q22" s="459"/>
      <c r="R22" s="460"/>
      <c r="S22" s="404"/>
      <c r="T22" s="461"/>
      <c r="V22" s="463"/>
      <c r="X22" s="433"/>
      <c r="Y22" s="433"/>
      <c r="AF22" s="464"/>
    </row>
    <row r="23" spans="1:34" s="5" customFormat="1" ht="42.75">
      <c r="A23" s="286" t="s">
        <v>180</v>
      </c>
      <c r="B23" s="291" t="s">
        <v>35</v>
      </c>
      <c r="C23" s="306"/>
      <c r="D23" s="306"/>
      <c r="E23" s="306"/>
      <c r="F23" s="296">
        <f>F24+F31</f>
        <v>5900</v>
      </c>
      <c r="G23" s="296">
        <f t="shared" ref="G23:L23" si="8">G24+G31</f>
        <v>5900</v>
      </c>
      <c r="H23" s="296">
        <f t="shared" si="8"/>
        <v>5106</v>
      </c>
      <c r="I23" s="296">
        <f t="shared" si="8"/>
        <v>5801.3810000000003</v>
      </c>
      <c r="J23" s="296">
        <f t="shared" si="8"/>
        <v>4898</v>
      </c>
      <c r="K23" s="296">
        <f t="shared" si="8"/>
        <v>4665.3810000000003</v>
      </c>
      <c r="L23" s="296">
        <f t="shared" si="8"/>
        <v>4665.3810000000003</v>
      </c>
      <c r="M23" s="296">
        <f t="shared" ref="M23:Q23" si="9">+M24+M31</f>
        <v>0</v>
      </c>
      <c r="N23" s="296">
        <f t="shared" si="9"/>
        <v>0</v>
      </c>
      <c r="O23" s="296">
        <f t="shared" si="9"/>
        <v>0</v>
      </c>
      <c r="P23" s="296">
        <f t="shared" si="9"/>
        <v>0</v>
      </c>
      <c r="Q23" s="296">
        <f t="shared" si="9"/>
        <v>0</v>
      </c>
      <c r="R23" s="292"/>
      <c r="S23" s="31">
        <f>K23/H23*100</f>
        <v>91.370564042303187</v>
      </c>
      <c r="T23" s="95"/>
      <c r="V23" s="215"/>
      <c r="X23" s="175" t="e">
        <f>#REF!/#REF!*100</f>
        <v>#REF!</v>
      </c>
      <c r="Y23" s="175" t="e">
        <f>#REF!/#REF!*100</f>
        <v>#REF!</v>
      </c>
      <c r="AF23" s="201" t="e">
        <f>#REF!/#REF!%</f>
        <v>#REF!</v>
      </c>
      <c r="AG23" s="152" t="e">
        <f>#REF!+#REF!+#REF!</f>
        <v>#REF!</v>
      </c>
      <c r="AH23" s="191"/>
    </row>
    <row r="24" spans="1:34" s="5" customFormat="1" ht="28.5">
      <c r="A24" s="297" t="s">
        <v>331</v>
      </c>
      <c r="B24" s="298" t="s">
        <v>177</v>
      </c>
      <c r="C24" s="307"/>
      <c r="D24" s="307"/>
      <c r="E24" s="307"/>
      <c r="F24" s="239">
        <f t="shared" ref="F24:P24" si="10">F25+F26+F30</f>
        <v>700</v>
      </c>
      <c r="G24" s="239">
        <f t="shared" si="10"/>
        <v>700</v>
      </c>
      <c r="H24" s="239">
        <f t="shared" si="10"/>
        <v>700</v>
      </c>
      <c r="I24" s="239">
        <f t="shared" si="10"/>
        <v>685</v>
      </c>
      <c r="J24" s="239">
        <f t="shared" si="10"/>
        <v>650</v>
      </c>
      <c r="K24" s="239">
        <f t="shared" si="10"/>
        <v>623</v>
      </c>
      <c r="L24" s="239">
        <f t="shared" si="10"/>
        <v>623</v>
      </c>
      <c r="M24" s="239">
        <f t="shared" si="10"/>
        <v>0</v>
      </c>
      <c r="N24" s="239">
        <f t="shared" si="10"/>
        <v>0</v>
      </c>
      <c r="O24" s="239">
        <f t="shared" si="10"/>
        <v>0</v>
      </c>
      <c r="P24" s="239">
        <f t="shared" si="10"/>
        <v>0</v>
      </c>
      <c r="Q24" s="317"/>
      <c r="R24" s="317"/>
      <c r="T24" s="203"/>
      <c r="V24" s="215"/>
      <c r="X24" s="177"/>
      <c r="Y24" s="177"/>
      <c r="AF24" s="198" t="e">
        <f>#REF!/#REF!%</f>
        <v>#REF!</v>
      </c>
    </row>
    <row r="25" spans="1:34" s="412" customFormat="1" hidden="1">
      <c r="A25" s="405"/>
      <c r="B25" s="406"/>
      <c r="C25" s="407"/>
      <c r="D25" s="408"/>
      <c r="E25" s="409"/>
      <c r="F25" s="410"/>
      <c r="G25" s="410"/>
      <c r="H25" s="377"/>
      <c r="I25" s="410"/>
      <c r="J25" s="410"/>
      <c r="K25" s="377"/>
      <c r="L25" s="377"/>
      <c r="M25" s="377"/>
      <c r="N25" s="377"/>
      <c r="O25" s="377"/>
      <c r="P25" s="377"/>
      <c r="Q25" s="411"/>
      <c r="R25" s="418"/>
      <c r="T25" s="413"/>
      <c r="V25" s="414"/>
      <c r="X25" s="415"/>
      <c r="Y25" s="415"/>
      <c r="AH25" s="416">
        <f>H25+H30</f>
        <v>700</v>
      </c>
    </row>
    <row r="26" spans="1:34" s="10" customFormat="1" ht="24" hidden="1">
      <c r="A26" s="420">
        <v>2</v>
      </c>
      <c r="B26" s="300" t="s">
        <v>178</v>
      </c>
      <c r="C26" s="268" t="s">
        <v>179</v>
      </c>
      <c r="D26" s="308"/>
      <c r="E26" s="263"/>
      <c r="F26" s="289"/>
      <c r="G26" s="289"/>
      <c r="H26" s="290"/>
      <c r="I26" s="290"/>
      <c r="J26" s="290"/>
      <c r="K26" s="290"/>
      <c r="L26" s="290"/>
      <c r="M26" s="290"/>
      <c r="N26" s="290"/>
      <c r="O26" s="290"/>
      <c r="P26" s="290"/>
      <c r="Q26" s="316"/>
      <c r="R26" s="419"/>
      <c r="T26" s="203"/>
      <c r="V26" s="215"/>
      <c r="X26" s="178"/>
      <c r="Y26" s="178"/>
    </row>
    <row r="27" spans="1:34" s="10" customFormat="1" ht="14.25" hidden="1" customHeight="1">
      <c r="A27" s="397" t="s">
        <v>299</v>
      </c>
      <c r="B27" s="300" t="s">
        <v>324</v>
      </c>
      <c r="C27" s="268" t="s">
        <v>328</v>
      </c>
      <c r="D27" s="308"/>
      <c r="E27" s="263"/>
      <c r="F27" s="289"/>
      <c r="G27" s="289"/>
      <c r="H27" s="290"/>
      <c r="I27" s="289"/>
      <c r="J27" s="289"/>
      <c r="K27" s="290"/>
      <c r="L27" s="290"/>
      <c r="M27" s="290"/>
      <c r="N27" s="290"/>
      <c r="O27" s="290"/>
      <c r="P27" s="290"/>
      <c r="Q27" s="316"/>
      <c r="R27" s="419"/>
      <c r="T27" s="203"/>
      <c r="V27" s="215"/>
      <c r="X27" s="178"/>
      <c r="Y27" s="178"/>
    </row>
    <row r="28" spans="1:34" s="10" customFormat="1" ht="14.25" customHeight="1">
      <c r="A28" s="478" t="s">
        <v>375</v>
      </c>
      <c r="B28" s="298" t="s">
        <v>376</v>
      </c>
      <c r="C28" s="309"/>
      <c r="D28" s="309"/>
      <c r="E28" s="309"/>
      <c r="F28" s="239">
        <f>F29+F31</f>
        <v>5900</v>
      </c>
      <c r="G28" s="239">
        <f t="shared" ref="G28:M28" si="11">G29+G31</f>
        <v>5900</v>
      </c>
      <c r="H28" s="239">
        <f t="shared" si="11"/>
        <v>5106</v>
      </c>
      <c r="I28" s="239">
        <f t="shared" si="11"/>
        <v>5801.3810000000003</v>
      </c>
      <c r="J28" s="239">
        <f t="shared" si="11"/>
        <v>4898</v>
      </c>
      <c r="K28" s="239">
        <f t="shared" si="11"/>
        <v>4665.3810000000003</v>
      </c>
      <c r="L28" s="239">
        <f t="shared" si="11"/>
        <v>4665.3810000000003</v>
      </c>
      <c r="M28" s="239">
        <f t="shared" si="11"/>
        <v>0</v>
      </c>
      <c r="N28" s="239">
        <f t="shared" ref="N28:P28" si="12">N29+N31</f>
        <v>0</v>
      </c>
      <c r="O28" s="239">
        <f t="shared" si="12"/>
        <v>0</v>
      </c>
      <c r="P28" s="239">
        <f t="shared" si="12"/>
        <v>0</v>
      </c>
      <c r="Q28" s="318"/>
      <c r="R28" s="301"/>
      <c r="T28" s="203"/>
      <c r="V28" s="215"/>
      <c r="X28" s="178"/>
      <c r="Y28" s="178"/>
    </row>
    <row r="29" spans="1:34" s="10" customFormat="1" ht="14.25" customHeight="1">
      <c r="A29" s="299" t="s">
        <v>20</v>
      </c>
      <c r="B29" s="322" t="s">
        <v>64</v>
      </c>
      <c r="C29" s="268"/>
      <c r="D29" s="308"/>
      <c r="E29" s="263"/>
      <c r="F29" s="295">
        <f>F30</f>
        <v>700</v>
      </c>
      <c r="G29" s="295">
        <f t="shared" ref="G29:Q29" si="13">G30</f>
        <v>700</v>
      </c>
      <c r="H29" s="295">
        <f t="shared" si="13"/>
        <v>700</v>
      </c>
      <c r="I29" s="295">
        <f t="shared" si="13"/>
        <v>685</v>
      </c>
      <c r="J29" s="295">
        <f t="shared" si="13"/>
        <v>650</v>
      </c>
      <c r="K29" s="295">
        <f t="shared" si="13"/>
        <v>623</v>
      </c>
      <c r="L29" s="295">
        <f t="shared" si="13"/>
        <v>623</v>
      </c>
      <c r="M29" s="295">
        <f t="shared" si="13"/>
        <v>0</v>
      </c>
      <c r="N29" s="295">
        <f t="shared" si="13"/>
        <v>0</v>
      </c>
      <c r="O29" s="295">
        <f t="shared" si="13"/>
        <v>0</v>
      </c>
      <c r="P29" s="295">
        <f t="shared" si="13"/>
        <v>0</v>
      </c>
      <c r="Q29" s="295">
        <f t="shared" si="13"/>
        <v>0</v>
      </c>
      <c r="R29" s="419"/>
      <c r="T29" s="203"/>
      <c r="V29" s="215"/>
      <c r="X29" s="178"/>
      <c r="Y29" s="178"/>
    </row>
    <row r="30" spans="1:34" s="412" customFormat="1" ht="30">
      <c r="A30" s="405">
        <v>1</v>
      </c>
      <c r="B30" s="406" t="s">
        <v>377</v>
      </c>
      <c r="C30" s="453" t="s">
        <v>333</v>
      </c>
      <c r="D30" s="408"/>
      <c r="E30" s="435" t="s">
        <v>378</v>
      </c>
      <c r="F30" s="410">
        <v>700</v>
      </c>
      <c r="G30" s="410">
        <v>700</v>
      </c>
      <c r="H30" s="377">
        <v>700</v>
      </c>
      <c r="I30" s="410">
        <v>685</v>
      </c>
      <c r="J30" s="410">
        <v>650</v>
      </c>
      <c r="K30" s="377">
        <v>623</v>
      </c>
      <c r="L30" s="377">
        <f>K30</f>
        <v>623</v>
      </c>
      <c r="M30" s="377"/>
      <c r="N30" s="377"/>
      <c r="O30" s="377"/>
      <c r="P30" s="377"/>
      <c r="Q30" s="411"/>
      <c r="R30" s="418"/>
      <c r="S30" s="502">
        <f>K30/H30*100</f>
        <v>89</v>
      </c>
      <c r="T30" s="413"/>
      <c r="V30" s="417"/>
      <c r="X30" s="415"/>
      <c r="Y30" s="415"/>
    </row>
    <row r="31" spans="1:34" s="10" customFormat="1">
      <c r="A31" s="478" t="s">
        <v>351</v>
      </c>
      <c r="B31" s="298" t="s">
        <v>352</v>
      </c>
      <c r="C31" s="309"/>
      <c r="D31" s="309"/>
      <c r="E31" s="309"/>
      <c r="F31" s="239">
        <f>F32+F34</f>
        <v>5200</v>
      </c>
      <c r="G31" s="239">
        <f t="shared" ref="G31:L31" si="14">G32+G34</f>
        <v>5200</v>
      </c>
      <c r="H31" s="239">
        <f t="shared" si="14"/>
        <v>4406</v>
      </c>
      <c r="I31" s="239">
        <f t="shared" si="14"/>
        <v>5116.3810000000003</v>
      </c>
      <c r="J31" s="239">
        <f t="shared" si="14"/>
        <v>4248</v>
      </c>
      <c r="K31" s="239">
        <f t="shared" si="14"/>
        <v>4042.3810000000003</v>
      </c>
      <c r="L31" s="239">
        <f t="shared" si="14"/>
        <v>4042.3810000000003</v>
      </c>
      <c r="M31" s="239">
        <f t="shared" ref="M31:P31" si="15">M32+M34</f>
        <v>0</v>
      </c>
      <c r="N31" s="239">
        <f t="shared" si="15"/>
        <v>0</v>
      </c>
      <c r="O31" s="239">
        <f t="shared" si="15"/>
        <v>0</v>
      </c>
      <c r="P31" s="239">
        <f t="shared" si="15"/>
        <v>0</v>
      </c>
      <c r="Q31" s="318"/>
      <c r="R31" s="301"/>
      <c r="S31" s="31">
        <f>K31/H31*100</f>
        <v>91.747185655923744</v>
      </c>
      <c r="T31" s="203"/>
      <c r="V31" s="215"/>
      <c r="X31" s="175" t="e">
        <f>#REF!/#REF!*100</f>
        <v>#REF!</v>
      </c>
      <c r="Y31" s="175" t="e">
        <f>#REF!/#REF!*100</f>
        <v>#REF!</v>
      </c>
      <c r="AF31" s="198" t="e">
        <f>#REF!/#REF!%</f>
        <v>#REF!</v>
      </c>
    </row>
    <row r="32" spans="1:34" s="10" customFormat="1" ht="26.45" customHeight="1">
      <c r="A32" s="299" t="s">
        <v>19</v>
      </c>
      <c r="B32" s="303" t="s">
        <v>290</v>
      </c>
      <c r="C32" s="308"/>
      <c r="D32" s="308"/>
      <c r="E32" s="310"/>
      <c r="F32" s="295">
        <f t="shared" ref="F32:L32" si="16">SUM(F33:F33)</f>
        <v>2100</v>
      </c>
      <c r="G32" s="295">
        <f t="shared" si="16"/>
        <v>2100</v>
      </c>
      <c r="H32" s="295">
        <f t="shared" si="16"/>
        <v>1306</v>
      </c>
      <c r="I32" s="295">
        <f t="shared" si="16"/>
        <v>2076.3810000000003</v>
      </c>
      <c r="J32" s="295">
        <f t="shared" si="16"/>
        <v>1208</v>
      </c>
      <c r="K32" s="295">
        <f t="shared" si="16"/>
        <v>1282.3810000000001</v>
      </c>
      <c r="L32" s="295">
        <f t="shared" si="16"/>
        <v>1282.3810000000001</v>
      </c>
      <c r="M32" s="295">
        <f t="shared" ref="M32" si="17">SUM(M33:M33)</f>
        <v>0</v>
      </c>
      <c r="N32" s="295"/>
      <c r="O32" s="295"/>
      <c r="P32" s="295"/>
      <c r="Q32" s="315"/>
      <c r="R32" s="243"/>
      <c r="S32" s="31">
        <f>K32/H32*100</f>
        <v>98.191500765696787</v>
      </c>
      <c r="T32" s="203"/>
      <c r="V32" s="214"/>
      <c r="X32" s="175" t="e">
        <f>#REF!/#REF!*100</f>
        <v>#REF!</v>
      </c>
      <c r="Y32" s="175" t="e">
        <f>#REF!/#REF!*100</f>
        <v>#REF!</v>
      </c>
      <c r="AF32" s="198" t="e">
        <f>#REF!/#REF!%</f>
        <v>#REF!</v>
      </c>
    </row>
    <row r="33" spans="1:25" s="10" customFormat="1" ht="30">
      <c r="A33" s="304">
        <v>1</v>
      </c>
      <c r="B33" s="305" t="s">
        <v>353</v>
      </c>
      <c r="C33" s="453" t="s">
        <v>337</v>
      </c>
      <c r="D33" s="311" t="s">
        <v>128</v>
      </c>
      <c r="E33" s="479" t="s">
        <v>354</v>
      </c>
      <c r="F33" s="289">
        <v>2100</v>
      </c>
      <c r="G33" s="289">
        <v>2100</v>
      </c>
      <c r="H33" s="290">
        <v>1306</v>
      </c>
      <c r="I33" s="290">
        <f>1282.381+794</f>
        <v>2076.3810000000003</v>
      </c>
      <c r="J33" s="289">
        <v>1208</v>
      </c>
      <c r="K33" s="290">
        <f t="shared" ref="K33:K35" si="18">L33+M33</f>
        <v>1282.3810000000001</v>
      </c>
      <c r="L33" s="290">
        <v>1282.3810000000001</v>
      </c>
      <c r="M33" s="290"/>
      <c r="N33" s="290"/>
      <c r="O33" s="290"/>
      <c r="P33" s="290"/>
      <c r="Q33" s="313" t="s">
        <v>274</v>
      </c>
      <c r="R33" s="243"/>
      <c r="T33" s="203"/>
      <c r="V33" s="214" t="s">
        <v>101</v>
      </c>
      <c r="X33" s="178"/>
      <c r="Y33" s="178"/>
    </row>
    <row r="34" spans="1:25" s="319" customFormat="1" ht="24" customHeight="1">
      <c r="A34" s="299" t="s">
        <v>20</v>
      </c>
      <c r="B34" s="322" t="s">
        <v>64</v>
      </c>
      <c r="C34" s="340"/>
      <c r="D34" s="340"/>
      <c r="E34" s="340"/>
      <c r="F34" s="341">
        <f>SUM(F35:F36)</f>
        <v>3100</v>
      </c>
      <c r="G34" s="341">
        <f t="shared" ref="G34:L34" si="19">SUM(G35:G36)</f>
        <v>3100</v>
      </c>
      <c r="H34" s="341">
        <f t="shared" si="19"/>
        <v>3100</v>
      </c>
      <c r="I34" s="341">
        <f t="shared" si="19"/>
        <v>3040</v>
      </c>
      <c r="J34" s="341">
        <f t="shared" si="19"/>
        <v>3040</v>
      </c>
      <c r="K34" s="341">
        <f t="shared" si="19"/>
        <v>2760</v>
      </c>
      <c r="L34" s="341">
        <f t="shared" si="19"/>
        <v>2760</v>
      </c>
      <c r="M34" s="341">
        <f t="shared" ref="M34:P34" si="20">SUM(M35:M35)</f>
        <v>0</v>
      </c>
      <c r="N34" s="341">
        <f t="shared" si="20"/>
        <v>0</v>
      </c>
      <c r="O34" s="341">
        <f t="shared" si="20"/>
        <v>0</v>
      </c>
      <c r="P34" s="341">
        <f t="shared" si="20"/>
        <v>0</v>
      </c>
      <c r="Q34" s="342"/>
      <c r="R34" s="343"/>
      <c r="S34" s="31">
        <f>K34/H34*100</f>
        <v>89.032258064516128</v>
      </c>
      <c r="T34" s="203"/>
      <c r="V34" s="214"/>
      <c r="X34" s="320"/>
      <c r="Y34" s="320"/>
    </row>
    <row r="35" spans="1:25" s="10" customFormat="1" ht="30">
      <c r="A35" s="304">
        <v>1</v>
      </c>
      <c r="B35" s="302" t="s">
        <v>355</v>
      </c>
      <c r="C35" s="453" t="s">
        <v>337</v>
      </c>
      <c r="D35" s="262" t="s">
        <v>262</v>
      </c>
      <c r="E35" s="486" t="s">
        <v>356</v>
      </c>
      <c r="F35" s="246">
        <v>2100</v>
      </c>
      <c r="G35" s="246">
        <v>2100</v>
      </c>
      <c r="H35" s="290">
        <v>2100</v>
      </c>
      <c r="I35" s="246">
        <v>2070</v>
      </c>
      <c r="J35" s="246">
        <f>I35</f>
        <v>2070</v>
      </c>
      <c r="K35" s="290">
        <f t="shared" si="18"/>
        <v>1870</v>
      </c>
      <c r="L35" s="290">
        <v>1870</v>
      </c>
      <c r="M35" s="290">
        <v>0</v>
      </c>
      <c r="N35" s="290"/>
      <c r="O35" s="290"/>
      <c r="P35" s="290"/>
      <c r="Q35" s="313" t="s">
        <v>274</v>
      </c>
      <c r="R35" s="243"/>
      <c r="T35" s="203"/>
      <c r="V35" s="214" t="s">
        <v>101</v>
      </c>
      <c r="X35" s="178"/>
      <c r="Y35" s="178"/>
    </row>
    <row r="36" spans="1:25" s="10" customFormat="1" ht="30">
      <c r="A36" s="480">
        <v>2</v>
      </c>
      <c r="B36" s="481" t="s">
        <v>357</v>
      </c>
      <c r="C36" s="453" t="s">
        <v>337</v>
      </c>
      <c r="D36" s="482"/>
      <c r="E36" s="486" t="s">
        <v>360</v>
      </c>
      <c r="F36" s="246">
        <v>1000</v>
      </c>
      <c r="G36" s="246">
        <v>1000</v>
      </c>
      <c r="H36" s="290">
        <v>1000</v>
      </c>
      <c r="I36" s="246">
        <v>970</v>
      </c>
      <c r="J36" s="246">
        <v>970</v>
      </c>
      <c r="K36" s="501">
        <f>L36</f>
        <v>890</v>
      </c>
      <c r="L36" s="290">
        <v>890</v>
      </c>
      <c r="M36" s="290">
        <v>0</v>
      </c>
      <c r="N36" s="483"/>
      <c r="O36" s="483"/>
      <c r="P36" s="483"/>
      <c r="Q36" s="484"/>
      <c r="R36" s="485"/>
      <c r="T36" s="203"/>
      <c r="V36" s="214"/>
      <c r="X36" s="178"/>
      <c r="Y36" s="178"/>
    </row>
    <row r="37" spans="1:25">
      <c r="A37" s="335"/>
      <c r="B37" s="336"/>
      <c r="C37" s="337"/>
      <c r="D37" s="337"/>
      <c r="E37" s="337"/>
      <c r="F37" s="338"/>
      <c r="G37" s="338"/>
      <c r="H37" s="339"/>
      <c r="I37" s="338"/>
      <c r="J37" s="338"/>
      <c r="K37" s="339"/>
      <c r="L37" s="339"/>
      <c r="M37" s="339"/>
      <c r="N37" s="339"/>
      <c r="O37" s="339"/>
      <c r="P37" s="339"/>
      <c r="Q37" s="339"/>
      <c r="R37" s="338"/>
      <c r="X37" s="179"/>
      <c r="Y37" s="179"/>
    </row>
    <row r="38" spans="1:25">
      <c r="A38" s="218"/>
      <c r="B38" s="218"/>
      <c r="C38" s="218"/>
      <c r="D38" s="218"/>
      <c r="E38" s="218"/>
      <c r="F38" s="218"/>
      <c r="G38" s="218"/>
      <c r="H38" s="218"/>
      <c r="I38" s="218"/>
      <c r="J38" s="218"/>
      <c r="K38" s="218"/>
      <c r="L38" s="218"/>
      <c r="M38" s="218"/>
      <c r="N38" s="218"/>
      <c r="O38" s="218"/>
      <c r="P38" s="218"/>
      <c r="Q38" s="218"/>
      <c r="R38" s="218"/>
    </row>
    <row r="39" spans="1:25">
      <c r="A39" s="210"/>
      <c r="B39" s="210"/>
      <c r="C39" s="210"/>
      <c r="D39" s="210"/>
      <c r="E39" s="210"/>
      <c r="F39" s="210"/>
      <c r="G39" s="210"/>
      <c r="H39" s="210"/>
      <c r="I39" s="210"/>
      <c r="J39" s="210"/>
      <c r="K39" s="210"/>
      <c r="L39" s="210"/>
      <c r="M39" s="210"/>
      <c r="N39" s="210"/>
      <c r="O39" s="210"/>
      <c r="P39" s="210"/>
      <c r="Q39" s="210"/>
      <c r="R39" s="210"/>
    </row>
    <row r="40" spans="1:25" ht="17.25" hidden="1" customHeight="1">
      <c r="A40" s="17">
        <v>1</v>
      </c>
      <c r="B40" s="211" t="s">
        <v>263</v>
      </c>
      <c r="C40" s="210"/>
      <c r="D40" s="210"/>
      <c r="E40" s="210"/>
      <c r="F40" s="210"/>
      <c r="G40" s="210"/>
      <c r="H40" s="321" t="e">
        <f>SUMIF($V$18:$V$37,#REF!,#REF!)</f>
        <v>#REF!</v>
      </c>
      <c r="I40" s="210"/>
      <c r="J40" s="210"/>
      <c r="K40" s="217"/>
      <c r="L40" s="217"/>
      <c r="M40" s="217"/>
      <c r="N40" s="217"/>
      <c r="O40" s="217"/>
      <c r="P40" s="217"/>
      <c r="Q40" s="217"/>
      <c r="R40" s="210"/>
    </row>
    <row r="41" spans="1:25" hidden="1">
      <c r="A41" s="17">
        <v>2</v>
      </c>
      <c r="B41" s="216" t="s">
        <v>266</v>
      </c>
      <c r="H41" s="321" t="e">
        <f>SUMIF($V$18:$V$37,#REF!,#REF!)</f>
        <v>#REF!</v>
      </c>
      <c r="K41" s="217"/>
      <c r="L41" s="217"/>
      <c r="M41" s="217"/>
      <c r="N41" s="217"/>
      <c r="O41" s="217"/>
      <c r="P41" s="217"/>
      <c r="Q41" s="217"/>
    </row>
    <row r="42" spans="1:25" hidden="1">
      <c r="A42" s="17">
        <v>3</v>
      </c>
      <c r="B42" s="216" t="s">
        <v>175</v>
      </c>
      <c r="H42" s="321" t="e">
        <f>SUMIF($V$18:$V$37,#REF!,#REF!)</f>
        <v>#REF!</v>
      </c>
      <c r="K42" s="217"/>
      <c r="L42" s="217"/>
      <c r="M42" s="217"/>
      <c r="N42" s="217"/>
      <c r="O42" s="217"/>
      <c r="P42" s="217"/>
      <c r="Q42" s="217"/>
    </row>
    <row r="43" spans="1:25" hidden="1">
      <c r="A43" s="17">
        <v>4</v>
      </c>
      <c r="B43" s="216" t="s">
        <v>99</v>
      </c>
      <c r="G43" s="170"/>
      <c r="H43" s="321" t="e">
        <f>SUMIF($V$18:$V$37,#REF!,#REF!)</f>
        <v>#REF!</v>
      </c>
      <c r="I43" s="170"/>
      <c r="J43" s="170"/>
      <c r="K43" s="217"/>
      <c r="L43" s="217"/>
      <c r="M43" s="217"/>
      <c r="N43" s="217"/>
      <c r="O43" s="217"/>
      <c r="P43" s="217"/>
      <c r="Q43" s="217"/>
    </row>
    <row r="44" spans="1:25" hidden="1">
      <c r="A44" s="17">
        <v>5</v>
      </c>
      <c r="B44" s="216" t="s">
        <v>101</v>
      </c>
      <c r="H44" s="321" t="e">
        <f>SUMIF($V$18:$V$37,#REF!,#REF!)</f>
        <v>#REF!</v>
      </c>
      <c r="K44" s="217"/>
      <c r="L44" s="217"/>
      <c r="M44" s="217"/>
      <c r="N44" s="217"/>
      <c r="O44" s="217"/>
      <c r="P44" s="217"/>
      <c r="Q44" s="217"/>
    </row>
    <row r="45" spans="1:25" hidden="1">
      <c r="A45" s="17">
        <v>6</v>
      </c>
      <c r="B45" s="216" t="s">
        <v>143</v>
      </c>
      <c r="H45" s="321" t="e">
        <f>SUMIF($V$18:$V$37,#REF!,#REF!)</f>
        <v>#REF!</v>
      </c>
      <c r="K45" s="217"/>
      <c r="L45" s="217"/>
      <c r="M45" s="217"/>
      <c r="N45" s="217"/>
      <c r="O45" s="217"/>
      <c r="P45" s="217"/>
      <c r="Q45" s="217"/>
    </row>
    <row r="46" spans="1:25" hidden="1">
      <c r="A46" s="17">
        <v>7</v>
      </c>
      <c r="B46" s="216" t="s">
        <v>78</v>
      </c>
      <c r="H46" s="321" t="e">
        <f>SUMIF($V$18:$V$37,#REF!,#REF!)</f>
        <v>#REF!</v>
      </c>
      <c r="K46" s="217"/>
      <c r="L46" s="217"/>
      <c r="M46" s="217"/>
      <c r="N46" s="217"/>
      <c r="O46" s="217"/>
      <c r="P46" s="217"/>
      <c r="Q46" s="217"/>
    </row>
    <row r="47" spans="1:25" hidden="1">
      <c r="A47" s="17">
        <v>8</v>
      </c>
      <c r="B47" s="216" t="s">
        <v>125</v>
      </c>
      <c r="H47" s="321" t="e">
        <f>SUMIF($V$18:$V$37,#REF!,#REF!)</f>
        <v>#REF!</v>
      </c>
      <c r="K47" s="217"/>
      <c r="L47" s="217"/>
      <c r="M47" s="217"/>
      <c r="N47" s="217"/>
      <c r="O47" s="217"/>
      <c r="P47" s="217"/>
      <c r="Q47" s="217"/>
    </row>
    <row r="48" spans="1:25" hidden="1">
      <c r="A48" s="17">
        <v>9</v>
      </c>
      <c r="B48" s="216" t="s">
        <v>87</v>
      </c>
      <c r="H48" s="321" t="e">
        <f>SUMIF($V$18:$V$37,#REF!,#REF!)</f>
        <v>#REF!</v>
      </c>
      <c r="K48" s="217"/>
      <c r="L48" s="217"/>
      <c r="M48" s="217"/>
      <c r="N48" s="217"/>
      <c r="O48" s="217"/>
      <c r="P48" s="217"/>
      <c r="Q48" s="217"/>
    </row>
    <row r="49" spans="1:17" hidden="1">
      <c r="A49" s="17">
        <v>10</v>
      </c>
      <c r="B49" s="216" t="s">
        <v>100</v>
      </c>
      <c r="H49" s="321" t="e">
        <f>SUMIF($V$18:$V$37,#REF!,#REF!)</f>
        <v>#REF!</v>
      </c>
      <c r="K49" s="217"/>
      <c r="L49" s="217"/>
      <c r="M49" s="217"/>
      <c r="N49" s="217"/>
      <c r="O49" s="217"/>
      <c r="P49" s="217"/>
      <c r="Q49" s="217"/>
    </row>
    <row r="50" spans="1:17" hidden="1">
      <c r="A50" s="17">
        <v>11</v>
      </c>
      <c r="B50" s="216" t="s">
        <v>182</v>
      </c>
      <c r="H50" s="321" t="e">
        <f>SUMIF($V$18:$V$37,#REF!,#REF!)</f>
        <v>#REF!</v>
      </c>
      <c r="K50" s="217"/>
      <c r="L50" s="217"/>
      <c r="M50" s="217"/>
      <c r="N50" s="217"/>
      <c r="O50" s="217"/>
      <c r="P50" s="217"/>
      <c r="Q50" s="217"/>
    </row>
    <row r="51" spans="1:17" hidden="1">
      <c r="A51" s="17">
        <v>12</v>
      </c>
      <c r="B51" s="216" t="s">
        <v>126</v>
      </c>
      <c r="H51" s="321" t="e">
        <f>SUMIF($V$18:$V$37,#REF!,#REF!)</f>
        <v>#REF!</v>
      </c>
      <c r="K51" s="217"/>
      <c r="L51" s="217"/>
      <c r="M51" s="217"/>
      <c r="N51" s="217"/>
      <c r="O51" s="217"/>
      <c r="P51" s="217"/>
      <c r="Q51" s="217"/>
    </row>
    <row r="52" spans="1:17" hidden="1">
      <c r="A52" s="17">
        <v>13</v>
      </c>
      <c r="B52" s="216" t="s">
        <v>176</v>
      </c>
      <c r="H52" s="321" t="e">
        <f>SUMIF($V$18:$V$37,#REF!,#REF!)</f>
        <v>#REF!</v>
      </c>
      <c r="K52" s="217"/>
      <c r="L52" s="217"/>
      <c r="M52" s="217"/>
      <c r="N52" s="217"/>
      <c r="O52" s="217"/>
      <c r="P52" s="217"/>
      <c r="Q52" s="217"/>
    </row>
    <row r="53" spans="1:17" hidden="1">
      <c r="A53" s="17">
        <v>14</v>
      </c>
      <c r="B53" s="216" t="s">
        <v>98</v>
      </c>
      <c r="H53" s="321" t="e">
        <f>SUMIF($V$18:$V$37,#REF!,#REF!)</f>
        <v>#REF!</v>
      </c>
      <c r="K53" s="217"/>
      <c r="L53" s="217"/>
      <c r="M53" s="217"/>
      <c r="N53" s="217"/>
      <c r="O53" s="217"/>
      <c r="P53" s="217"/>
      <c r="Q53" s="217"/>
    </row>
    <row r="54" spans="1:17" hidden="1">
      <c r="A54" s="17">
        <v>15</v>
      </c>
      <c r="B54" s="216" t="s">
        <v>127</v>
      </c>
      <c r="H54" s="321" t="e">
        <f>SUMIF($V$18:$V$37,#REF!,#REF!)</f>
        <v>#REF!</v>
      </c>
      <c r="K54" s="217"/>
      <c r="L54" s="217"/>
      <c r="M54" s="217"/>
      <c r="N54" s="217"/>
      <c r="O54" s="217"/>
      <c r="P54" s="217"/>
      <c r="Q54" s="217"/>
    </row>
    <row r="55" spans="1:17" hidden="1">
      <c r="A55" s="17">
        <v>16</v>
      </c>
      <c r="B55" s="216" t="s">
        <v>267</v>
      </c>
      <c r="H55" s="321" t="e">
        <f>SUMIF($V$18:$V$37,#REF!,#REF!)</f>
        <v>#REF!</v>
      </c>
      <c r="K55" s="217"/>
      <c r="L55" s="217"/>
      <c r="M55" s="217"/>
      <c r="N55" s="217"/>
      <c r="O55" s="217"/>
      <c r="P55" s="217"/>
      <c r="Q55" s="217"/>
    </row>
    <row r="56" spans="1:17" hidden="1">
      <c r="A56" s="17">
        <v>17</v>
      </c>
      <c r="B56" s="216" t="s">
        <v>265</v>
      </c>
      <c r="H56" s="321" t="e">
        <f>SUMIF($V$18:$V$37,#REF!,#REF!)</f>
        <v>#REF!</v>
      </c>
      <c r="K56" s="217"/>
      <c r="L56" s="217"/>
      <c r="M56" s="217"/>
      <c r="N56" s="217"/>
      <c r="O56" s="217"/>
      <c r="P56" s="217"/>
      <c r="Q56" s="217"/>
    </row>
    <row r="57" spans="1:17" hidden="1">
      <c r="A57" s="17">
        <v>18</v>
      </c>
      <c r="B57" s="216" t="s">
        <v>268</v>
      </c>
      <c r="H57" s="321" t="e">
        <f>SUMIF($V$18:$V$37,#REF!,#REF!)</f>
        <v>#REF!</v>
      </c>
      <c r="K57" s="217"/>
      <c r="L57" s="217"/>
      <c r="M57" s="217"/>
      <c r="N57" s="217"/>
      <c r="O57" s="217"/>
      <c r="P57" s="217"/>
      <c r="Q57" s="217"/>
    </row>
    <row r="58" spans="1:17" hidden="1">
      <c r="H58" s="222" t="e">
        <f>SUM(H40:H57)</f>
        <v>#REF!</v>
      </c>
      <c r="K58" s="222"/>
      <c r="L58" s="222"/>
      <c r="M58" s="222"/>
      <c r="N58" s="222"/>
      <c r="O58" s="222"/>
      <c r="P58" s="222"/>
      <c r="Q58" s="222"/>
    </row>
    <row r="59" spans="1:17" hidden="1">
      <c r="H59" s="217"/>
      <c r="K59" s="217"/>
      <c r="L59" s="217"/>
      <c r="M59" s="217"/>
      <c r="N59" s="217"/>
      <c r="O59" s="217"/>
      <c r="P59" s="217"/>
      <c r="Q59" s="217"/>
    </row>
    <row r="60" spans="1:17" hidden="1">
      <c r="H60" s="217"/>
      <c r="K60" s="217"/>
      <c r="L60" s="217"/>
      <c r="M60" s="217"/>
      <c r="N60" s="217"/>
      <c r="O60" s="217"/>
      <c r="P60" s="217"/>
      <c r="Q60" s="217"/>
    </row>
    <row r="61" spans="1:17" hidden="1">
      <c r="H61" s="217"/>
      <c r="K61" s="217"/>
      <c r="L61" s="217"/>
      <c r="M61" s="217"/>
      <c r="N61" s="217"/>
      <c r="O61" s="217"/>
      <c r="P61" s="217"/>
      <c r="Q61" s="217"/>
    </row>
    <row r="62" spans="1:17" hidden="1">
      <c r="H62" s="217"/>
      <c r="K62" s="217"/>
      <c r="L62" s="217"/>
      <c r="M62" s="217"/>
      <c r="N62" s="217"/>
      <c r="O62" s="217"/>
      <c r="P62" s="217"/>
      <c r="Q62" s="217"/>
    </row>
    <row r="63" spans="1:17" hidden="1">
      <c r="H63" s="217"/>
      <c r="K63" s="217"/>
      <c r="L63" s="217"/>
      <c r="M63" s="217"/>
      <c r="N63" s="217"/>
      <c r="O63" s="217"/>
      <c r="P63" s="217"/>
      <c r="Q63" s="217"/>
    </row>
    <row r="64" spans="1:17" hidden="1">
      <c r="H64" s="193"/>
      <c r="K64" s="193"/>
      <c r="L64" s="193"/>
      <c r="M64" s="193"/>
      <c r="N64" s="193"/>
      <c r="O64" s="193"/>
      <c r="P64" s="193"/>
      <c r="Q64" s="193"/>
    </row>
    <row r="65" spans="8:17" hidden="1">
      <c r="H65" s="193"/>
      <c r="K65" s="193"/>
      <c r="L65" s="193"/>
      <c r="M65" s="193"/>
      <c r="N65" s="193"/>
      <c r="O65" s="193"/>
      <c r="P65" s="193"/>
      <c r="Q65" s="193"/>
    </row>
    <row r="66" spans="8:17" hidden="1">
      <c r="H66" s="193"/>
      <c r="K66" s="193"/>
      <c r="L66" s="193"/>
      <c r="M66" s="193"/>
      <c r="N66" s="193"/>
      <c r="O66" s="193"/>
      <c r="P66" s="193"/>
      <c r="Q66" s="193"/>
    </row>
    <row r="67" spans="8:17">
      <c r="H67" s="193"/>
      <c r="K67" s="193"/>
      <c r="L67" s="193"/>
      <c r="M67" s="193"/>
      <c r="N67" s="193"/>
      <c r="O67" s="193"/>
      <c r="P67" s="193"/>
      <c r="Q67" s="193"/>
    </row>
    <row r="68" spans="8:17">
      <c r="H68" s="193"/>
      <c r="K68" s="193"/>
      <c r="L68" s="193"/>
      <c r="M68" s="193"/>
      <c r="N68" s="193"/>
      <c r="O68" s="193"/>
      <c r="P68" s="193"/>
      <c r="Q68" s="193"/>
    </row>
    <row r="69" spans="8:17">
      <c r="H69" s="193"/>
      <c r="K69" s="193"/>
      <c r="L69" s="193"/>
      <c r="M69" s="193"/>
      <c r="N69" s="193"/>
      <c r="O69" s="193"/>
      <c r="P69" s="193"/>
      <c r="Q69" s="193"/>
    </row>
    <row r="70" spans="8:17">
      <c r="H70" s="193"/>
      <c r="K70" s="193"/>
      <c r="L70" s="193"/>
      <c r="M70" s="193"/>
      <c r="N70" s="193"/>
      <c r="O70" s="193"/>
      <c r="P70" s="193"/>
      <c r="Q70" s="193"/>
    </row>
    <row r="71" spans="8:17">
      <c r="H71" s="193"/>
      <c r="K71" s="193"/>
      <c r="L71" s="193"/>
      <c r="M71" s="193"/>
      <c r="N71" s="193"/>
      <c r="O71" s="193"/>
      <c r="P71" s="193"/>
      <c r="Q71" s="193"/>
    </row>
    <row r="72" spans="8:17">
      <c r="H72" s="193"/>
      <c r="K72" s="193"/>
      <c r="L72" s="193"/>
      <c r="M72" s="193"/>
      <c r="N72" s="193"/>
      <c r="O72" s="193"/>
      <c r="P72" s="193"/>
      <c r="Q72" s="193"/>
    </row>
    <row r="73" spans="8:17">
      <c r="H73" s="193"/>
      <c r="K73" s="193"/>
      <c r="L73" s="193"/>
      <c r="M73" s="193"/>
      <c r="N73" s="193"/>
      <c r="O73" s="193"/>
      <c r="P73" s="193"/>
      <c r="Q73" s="193"/>
    </row>
    <row r="74" spans="8:17">
      <c r="H74" s="193"/>
      <c r="K74" s="193"/>
      <c r="L74" s="193"/>
      <c r="M74" s="193"/>
      <c r="N74" s="193"/>
      <c r="O74" s="193"/>
      <c r="P74" s="193"/>
      <c r="Q74" s="193"/>
    </row>
    <row r="75" spans="8:17">
      <c r="H75" s="193"/>
      <c r="K75" s="193"/>
      <c r="L75" s="193"/>
      <c r="M75" s="193"/>
      <c r="N75" s="193"/>
      <c r="O75" s="193"/>
      <c r="P75" s="193"/>
      <c r="Q75" s="193"/>
    </row>
    <row r="76" spans="8:17">
      <c r="H76" s="193"/>
      <c r="K76" s="193"/>
      <c r="L76" s="193"/>
      <c r="M76" s="193"/>
      <c r="N76" s="193"/>
      <c r="O76" s="193"/>
      <c r="P76" s="193"/>
      <c r="Q76" s="193"/>
    </row>
    <row r="77" spans="8:17">
      <c r="H77" s="193"/>
      <c r="K77" s="193"/>
      <c r="L77" s="193"/>
      <c r="M77" s="193"/>
      <c r="N77" s="193"/>
      <c r="O77" s="193"/>
      <c r="P77" s="193"/>
      <c r="Q77" s="193"/>
    </row>
    <row r="78" spans="8:17">
      <c r="H78" s="193"/>
      <c r="K78" s="193"/>
      <c r="L78" s="193"/>
      <c r="M78" s="193"/>
      <c r="N78" s="193"/>
      <c r="O78" s="193"/>
      <c r="P78" s="193"/>
      <c r="Q78" s="193"/>
    </row>
    <row r="79" spans="8:17">
      <c r="H79" s="193"/>
      <c r="K79" s="193"/>
      <c r="L79" s="193"/>
      <c r="M79" s="193"/>
      <c r="N79" s="193"/>
      <c r="O79" s="193"/>
      <c r="P79" s="193"/>
      <c r="Q79" s="193"/>
    </row>
    <row r="80" spans="8:17">
      <c r="H80" s="193"/>
      <c r="K80" s="193"/>
      <c r="L80" s="193"/>
      <c r="M80" s="193"/>
      <c r="N80" s="193"/>
      <c r="O80" s="193"/>
      <c r="P80" s="193"/>
      <c r="Q80" s="193"/>
    </row>
    <row r="81" spans="8:17">
      <c r="H81" s="193"/>
      <c r="K81" s="193"/>
      <c r="L81" s="193"/>
      <c r="M81" s="193"/>
      <c r="N81" s="193"/>
      <c r="O81" s="193"/>
      <c r="P81" s="193"/>
      <c r="Q81" s="193"/>
    </row>
    <row r="82" spans="8:17">
      <c r="H82" s="193"/>
      <c r="K82" s="193"/>
      <c r="L82" s="193"/>
      <c r="M82" s="193"/>
      <c r="N82" s="193"/>
      <c r="O82" s="193"/>
      <c r="P82" s="193"/>
      <c r="Q82" s="193"/>
    </row>
    <row r="83" spans="8:17">
      <c r="H83" s="193"/>
      <c r="K83" s="193"/>
      <c r="L83" s="193"/>
      <c r="M83" s="193"/>
      <c r="N83" s="193"/>
      <c r="O83" s="193"/>
      <c r="P83" s="193"/>
      <c r="Q83" s="193"/>
    </row>
    <row r="84" spans="8:17">
      <c r="H84" s="193"/>
      <c r="K84" s="193"/>
      <c r="L84" s="193"/>
      <c r="M84" s="193"/>
      <c r="N84" s="193"/>
      <c r="O84" s="193"/>
      <c r="P84" s="193"/>
      <c r="Q84" s="193"/>
    </row>
    <row r="85" spans="8:17">
      <c r="H85" s="193"/>
      <c r="K85" s="193"/>
      <c r="L85" s="193"/>
      <c r="M85" s="193"/>
      <c r="N85" s="193"/>
      <c r="O85" s="193"/>
      <c r="P85" s="193"/>
      <c r="Q85" s="193"/>
    </row>
    <row r="86" spans="8:17">
      <c r="H86" s="193"/>
      <c r="K86" s="193"/>
      <c r="L86" s="193"/>
      <c r="M86" s="193"/>
      <c r="N86" s="193"/>
      <c r="O86" s="193"/>
      <c r="P86" s="193"/>
      <c r="Q86" s="193"/>
    </row>
    <row r="87" spans="8:17">
      <c r="H87" s="193"/>
      <c r="K87" s="193"/>
      <c r="L87" s="193"/>
      <c r="M87" s="193"/>
      <c r="N87" s="193"/>
      <c r="O87" s="193"/>
      <c r="P87" s="193"/>
      <c r="Q87" s="193"/>
    </row>
    <row r="88" spans="8:17">
      <c r="H88" s="193"/>
      <c r="K88" s="193"/>
      <c r="L88" s="193"/>
      <c r="M88" s="193"/>
      <c r="N88" s="193"/>
      <c r="O88" s="193"/>
      <c r="P88" s="193"/>
      <c r="Q88" s="193"/>
    </row>
    <row r="89" spans="8:17">
      <c r="H89" s="193"/>
      <c r="K89" s="193"/>
      <c r="L89" s="193"/>
      <c r="M89" s="193"/>
      <c r="N89" s="193"/>
      <c r="O89" s="193"/>
      <c r="P89" s="193"/>
      <c r="Q89" s="193"/>
    </row>
    <row r="90" spans="8:17">
      <c r="H90" s="193"/>
      <c r="K90" s="193"/>
      <c r="L90" s="193"/>
      <c r="M90" s="193"/>
      <c r="N90" s="193"/>
      <c r="O90" s="193"/>
      <c r="P90" s="193"/>
      <c r="Q90" s="193"/>
    </row>
    <row r="91" spans="8:17">
      <c r="H91" s="193"/>
      <c r="K91" s="193"/>
      <c r="L91" s="193"/>
      <c r="M91" s="193"/>
      <c r="N91" s="193"/>
      <c r="O91" s="193"/>
      <c r="P91" s="193"/>
      <c r="Q91" s="193"/>
    </row>
    <row r="92" spans="8:17">
      <c r="H92" s="193"/>
      <c r="K92" s="193"/>
      <c r="L92" s="193"/>
      <c r="M92" s="193"/>
      <c r="N92" s="193"/>
      <c r="O92" s="193"/>
      <c r="P92" s="193"/>
      <c r="Q92" s="193"/>
    </row>
    <row r="93" spans="8:17">
      <c r="H93" s="193"/>
      <c r="K93" s="193"/>
      <c r="L93" s="193"/>
      <c r="M93" s="193"/>
      <c r="N93" s="193"/>
      <c r="O93" s="193"/>
      <c r="P93" s="193"/>
      <c r="Q93" s="193"/>
    </row>
    <row r="94" spans="8:17">
      <c r="H94" s="193"/>
      <c r="K94" s="193"/>
      <c r="L94" s="193"/>
      <c r="M94" s="193"/>
      <c r="N94" s="193"/>
      <c r="O94" s="193"/>
      <c r="P94" s="193"/>
      <c r="Q94" s="193"/>
    </row>
    <row r="95" spans="8:17">
      <c r="H95" s="193"/>
      <c r="K95" s="193"/>
      <c r="L95" s="193"/>
      <c r="M95" s="193"/>
      <c r="N95" s="193"/>
      <c r="O95" s="193"/>
      <c r="P95" s="193"/>
      <c r="Q95" s="193"/>
    </row>
    <row r="96" spans="8:17">
      <c r="H96" s="193"/>
      <c r="K96" s="193"/>
      <c r="L96" s="193"/>
      <c r="M96" s="193"/>
      <c r="N96" s="193"/>
      <c r="O96" s="193"/>
      <c r="P96" s="193"/>
      <c r="Q96" s="193"/>
    </row>
    <row r="97" spans="8:17">
      <c r="H97" s="193"/>
      <c r="K97" s="193"/>
      <c r="L97" s="193"/>
      <c r="M97" s="193"/>
      <c r="N97" s="193"/>
      <c r="O97" s="193"/>
      <c r="P97" s="193"/>
      <c r="Q97" s="193"/>
    </row>
    <row r="98" spans="8:17">
      <c r="H98" s="193"/>
      <c r="K98" s="193"/>
      <c r="L98" s="193"/>
      <c r="M98" s="193"/>
      <c r="N98" s="193"/>
      <c r="O98" s="193"/>
      <c r="P98" s="193"/>
      <c r="Q98" s="193"/>
    </row>
    <row r="99" spans="8:17">
      <c r="H99" s="193"/>
      <c r="K99" s="193"/>
      <c r="L99" s="193"/>
      <c r="M99" s="193"/>
      <c r="N99" s="193"/>
      <c r="O99" s="193"/>
      <c r="P99" s="193"/>
      <c r="Q99" s="193"/>
    </row>
    <row r="100" spans="8:17">
      <c r="H100" s="193"/>
      <c r="K100" s="193"/>
      <c r="L100" s="193"/>
      <c r="M100" s="193"/>
      <c r="N100" s="193"/>
      <c r="O100" s="193"/>
      <c r="P100" s="193"/>
      <c r="Q100" s="193"/>
    </row>
    <row r="101" spans="8:17">
      <c r="H101" s="193"/>
      <c r="K101" s="193"/>
      <c r="L101" s="193"/>
      <c r="M101" s="193"/>
      <c r="N101" s="193"/>
      <c r="O101" s="193"/>
      <c r="P101" s="193"/>
      <c r="Q101" s="193"/>
    </row>
    <row r="102" spans="8:17">
      <c r="H102" s="193"/>
      <c r="K102" s="193"/>
      <c r="L102" s="193"/>
      <c r="M102" s="193"/>
      <c r="N102" s="193"/>
      <c r="O102" s="193"/>
      <c r="P102" s="193"/>
      <c r="Q102" s="193"/>
    </row>
    <row r="103" spans="8:17">
      <c r="H103" s="193"/>
      <c r="K103" s="193"/>
      <c r="L103" s="193"/>
      <c r="M103" s="193"/>
      <c r="N103" s="193"/>
      <c r="O103" s="193"/>
      <c r="P103" s="193"/>
      <c r="Q103" s="193"/>
    </row>
    <row r="104" spans="8:17">
      <c r="H104" s="193"/>
      <c r="K104" s="193"/>
      <c r="L104" s="193"/>
      <c r="M104" s="193"/>
      <c r="N104" s="193"/>
      <c r="O104" s="193"/>
      <c r="P104" s="193"/>
      <c r="Q104" s="193"/>
    </row>
    <row r="105" spans="8:17">
      <c r="H105" s="193"/>
      <c r="K105" s="193"/>
      <c r="L105" s="193"/>
      <c r="M105" s="193"/>
      <c r="N105" s="193"/>
      <c r="O105" s="193"/>
      <c r="P105" s="193"/>
      <c r="Q105" s="193"/>
    </row>
    <row r="106" spans="8:17">
      <c r="H106" s="193"/>
      <c r="K106" s="193"/>
      <c r="L106" s="193"/>
      <c r="M106" s="193"/>
      <c r="N106" s="193"/>
      <c r="O106" s="193"/>
      <c r="P106" s="193"/>
      <c r="Q106" s="193"/>
    </row>
    <row r="107" spans="8:17">
      <c r="H107" s="193"/>
      <c r="K107" s="193"/>
      <c r="L107" s="193"/>
      <c r="M107" s="193"/>
      <c r="N107" s="193"/>
      <c r="O107" s="193"/>
      <c r="P107" s="193"/>
      <c r="Q107" s="193"/>
    </row>
    <row r="108" spans="8:17">
      <c r="H108" s="193"/>
      <c r="K108" s="193"/>
      <c r="L108" s="193"/>
      <c r="M108" s="193"/>
      <c r="N108" s="193"/>
      <c r="O108" s="193"/>
      <c r="P108" s="193"/>
      <c r="Q108" s="193"/>
    </row>
    <row r="109" spans="8:17">
      <c r="H109" s="193"/>
      <c r="K109" s="193"/>
      <c r="L109" s="193"/>
      <c r="M109" s="193"/>
      <c r="N109" s="193"/>
      <c r="O109" s="193"/>
      <c r="P109" s="193"/>
      <c r="Q109" s="193"/>
    </row>
    <row r="110" spans="8:17">
      <c r="H110" s="193"/>
      <c r="K110" s="193"/>
      <c r="L110" s="193"/>
      <c r="M110" s="193"/>
      <c r="N110" s="193"/>
      <c r="O110" s="193"/>
      <c r="P110" s="193"/>
      <c r="Q110" s="193"/>
    </row>
    <row r="111" spans="8:17">
      <c r="H111" s="193"/>
      <c r="K111" s="193"/>
      <c r="L111" s="193"/>
      <c r="M111" s="193"/>
      <c r="N111" s="193"/>
      <c r="O111" s="193"/>
      <c r="P111" s="193"/>
      <c r="Q111" s="193"/>
    </row>
    <row r="112" spans="8:17">
      <c r="H112" s="193"/>
      <c r="K112" s="193"/>
      <c r="L112" s="193"/>
      <c r="M112" s="193"/>
      <c r="N112" s="193"/>
      <c r="O112" s="193"/>
      <c r="P112" s="193"/>
      <c r="Q112" s="193"/>
    </row>
    <row r="113" spans="8:17">
      <c r="H113" s="193"/>
      <c r="K113" s="193"/>
      <c r="L113" s="193"/>
      <c r="M113" s="193"/>
      <c r="N113" s="193"/>
      <c r="O113" s="193"/>
      <c r="P113" s="193"/>
      <c r="Q113" s="193"/>
    </row>
    <row r="114" spans="8:17">
      <c r="H114" s="193"/>
      <c r="K114" s="193"/>
      <c r="L114" s="193"/>
      <c r="M114" s="193"/>
      <c r="N114" s="193"/>
      <c r="O114" s="193"/>
      <c r="P114" s="193"/>
      <c r="Q114" s="193"/>
    </row>
    <row r="115" spans="8:17">
      <c r="H115" s="193"/>
      <c r="K115" s="193"/>
      <c r="L115" s="193"/>
      <c r="M115" s="193"/>
      <c r="N115" s="193"/>
      <c r="O115" s="193"/>
      <c r="P115" s="193"/>
      <c r="Q115" s="193"/>
    </row>
    <row r="116" spans="8:17">
      <c r="H116" s="193"/>
      <c r="K116" s="193"/>
      <c r="L116" s="193"/>
      <c r="M116" s="193"/>
      <c r="N116" s="193"/>
      <c r="O116" s="193"/>
      <c r="P116" s="193"/>
      <c r="Q116" s="193"/>
    </row>
    <row r="117" spans="8:17">
      <c r="H117" s="193"/>
      <c r="K117" s="193"/>
      <c r="L117" s="193"/>
      <c r="M117" s="193"/>
      <c r="N117" s="193"/>
      <c r="O117" s="193"/>
      <c r="P117" s="193"/>
      <c r="Q117" s="193"/>
    </row>
    <row r="118" spans="8:17">
      <c r="H118" s="193"/>
      <c r="K118" s="193"/>
      <c r="L118" s="193"/>
      <c r="M118" s="193"/>
      <c r="N118" s="193"/>
      <c r="O118" s="193"/>
      <c r="P118" s="193"/>
      <c r="Q118" s="193"/>
    </row>
    <row r="119" spans="8:17">
      <c r="H119" s="193"/>
      <c r="K119" s="193"/>
      <c r="L119" s="193"/>
      <c r="M119" s="193"/>
      <c r="N119" s="193"/>
      <c r="O119" s="193"/>
      <c r="P119" s="193"/>
      <c r="Q119" s="193"/>
    </row>
    <row r="120" spans="8:17">
      <c r="H120" s="193"/>
      <c r="K120" s="193"/>
      <c r="L120" s="193"/>
      <c r="M120" s="193"/>
      <c r="N120" s="193"/>
      <c r="O120" s="193"/>
      <c r="P120" s="193"/>
      <c r="Q120" s="193"/>
    </row>
    <row r="121" spans="8:17">
      <c r="H121" s="193"/>
      <c r="K121" s="193"/>
      <c r="L121" s="193"/>
      <c r="M121" s="193"/>
      <c r="N121" s="193"/>
      <c r="O121" s="193"/>
      <c r="P121" s="193"/>
      <c r="Q121" s="193"/>
    </row>
    <row r="122" spans="8:17">
      <c r="H122" s="193"/>
      <c r="K122" s="193"/>
      <c r="L122" s="193"/>
      <c r="M122" s="193"/>
      <c r="N122" s="193"/>
      <c r="O122" s="193"/>
      <c r="P122" s="193"/>
      <c r="Q122" s="193"/>
    </row>
    <row r="123" spans="8:17">
      <c r="H123" s="193"/>
      <c r="K123" s="193"/>
      <c r="L123" s="193"/>
      <c r="M123" s="193"/>
      <c r="N123" s="193"/>
      <c r="O123" s="193"/>
      <c r="P123" s="193"/>
      <c r="Q123" s="193"/>
    </row>
    <row r="124" spans="8:17">
      <c r="H124" s="193"/>
      <c r="K124" s="193"/>
      <c r="L124" s="193"/>
      <c r="M124" s="193"/>
      <c r="N124" s="193"/>
      <c r="O124" s="193"/>
      <c r="P124" s="193"/>
      <c r="Q124" s="193"/>
    </row>
    <row r="125" spans="8:17">
      <c r="H125" s="193"/>
      <c r="K125" s="193"/>
      <c r="L125" s="193"/>
      <c r="M125" s="193"/>
      <c r="N125" s="193"/>
      <c r="O125" s="193"/>
      <c r="P125" s="193"/>
      <c r="Q125" s="193"/>
    </row>
    <row r="126" spans="8:17">
      <c r="H126" s="193"/>
      <c r="K126" s="193"/>
      <c r="L126" s="193"/>
      <c r="M126" s="193"/>
      <c r="N126" s="193"/>
      <c r="O126" s="193"/>
      <c r="P126" s="193"/>
      <c r="Q126" s="193"/>
    </row>
    <row r="127" spans="8:17">
      <c r="H127" s="193"/>
      <c r="K127" s="193"/>
      <c r="L127" s="193"/>
      <c r="M127" s="193"/>
      <c r="N127" s="193"/>
      <c r="O127" s="193"/>
      <c r="P127" s="193"/>
      <c r="Q127" s="193"/>
    </row>
    <row r="128" spans="8:17">
      <c r="H128" s="193"/>
      <c r="K128" s="193"/>
      <c r="L128" s="193"/>
      <c r="M128" s="193"/>
      <c r="N128" s="193"/>
      <c r="O128" s="193"/>
      <c r="P128" s="193"/>
      <c r="Q128" s="193"/>
    </row>
    <row r="129" spans="8:17">
      <c r="H129" s="193"/>
      <c r="K129" s="193"/>
      <c r="L129" s="193"/>
      <c r="M129" s="193"/>
      <c r="N129" s="193"/>
      <c r="O129" s="193"/>
      <c r="P129" s="193"/>
      <c r="Q129" s="193"/>
    </row>
    <row r="130" spans="8:17">
      <c r="H130" s="193"/>
      <c r="K130" s="193"/>
      <c r="L130" s="193"/>
      <c r="M130" s="193"/>
      <c r="N130" s="193"/>
      <c r="O130" s="193"/>
      <c r="P130" s="193"/>
      <c r="Q130" s="193"/>
    </row>
    <row r="131" spans="8:17">
      <c r="H131" s="193"/>
      <c r="K131" s="193"/>
      <c r="L131" s="193"/>
      <c r="M131" s="193"/>
      <c r="N131" s="193"/>
      <c r="O131" s="193"/>
      <c r="P131" s="193"/>
      <c r="Q131" s="193"/>
    </row>
    <row r="132" spans="8:17">
      <c r="H132" s="193"/>
      <c r="K132" s="193"/>
      <c r="L132" s="193"/>
      <c r="M132" s="193"/>
      <c r="N132" s="193"/>
      <c r="O132" s="193"/>
      <c r="P132" s="193"/>
      <c r="Q132" s="193"/>
    </row>
    <row r="133" spans="8:17">
      <c r="H133" s="193"/>
      <c r="K133" s="193"/>
      <c r="L133" s="193"/>
      <c r="M133" s="193"/>
      <c r="N133" s="193"/>
      <c r="O133" s="193"/>
      <c r="P133" s="193"/>
      <c r="Q133" s="193"/>
    </row>
    <row r="134" spans="8:17">
      <c r="H134" s="193"/>
      <c r="K134" s="193"/>
      <c r="L134" s="193"/>
      <c r="M134" s="193"/>
      <c r="N134" s="193"/>
      <c r="O134" s="193"/>
      <c r="P134" s="193"/>
      <c r="Q134" s="193"/>
    </row>
    <row r="135" spans="8:17">
      <c r="H135" s="193"/>
      <c r="K135" s="193"/>
      <c r="L135" s="193"/>
      <c r="M135" s="193"/>
      <c r="N135" s="193"/>
      <c r="O135" s="193"/>
      <c r="P135" s="193"/>
      <c r="Q135" s="193"/>
    </row>
    <row r="136" spans="8:17">
      <c r="H136" s="193"/>
      <c r="K136" s="193"/>
      <c r="L136" s="193"/>
      <c r="M136" s="193"/>
      <c r="N136" s="193"/>
      <c r="O136" s="193"/>
      <c r="P136" s="193"/>
      <c r="Q136" s="193"/>
    </row>
    <row r="137" spans="8:17">
      <c r="H137" s="193"/>
      <c r="K137" s="193"/>
      <c r="L137" s="193"/>
      <c r="M137" s="193"/>
      <c r="N137" s="193"/>
      <c r="O137" s="193"/>
      <c r="P137" s="193"/>
      <c r="Q137" s="193"/>
    </row>
    <row r="138" spans="8:17">
      <c r="H138" s="193"/>
      <c r="K138" s="193"/>
      <c r="L138" s="193"/>
      <c r="M138" s="193"/>
      <c r="N138" s="193"/>
      <c r="O138" s="193"/>
      <c r="P138" s="193"/>
      <c r="Q138" s="193"/>
    </row>
    <row r="139" spans="8:17">
      <c r="H139" s="193"/>
      <c r="K139" s="193"/>
      <c r="L139" s="193"/>
      <c r="M139" s="193"/>
      <c r="N139" s="193"/>
      <c r="O139" s="193"/>
      <c r="P139" s="193"/>
      <c r="Q139" s="193"/>
    </row>
    <row r="140" spans="8:17">
      <c r="H140" s="193"/>
      <c r="K140" s="193"/>
      <c r="L140" s="193"/>
      <c r="M140" s="193"/>
      <c r="N140" s="193"/>
      <c r="O140" s="193"/>
      <c r="P140" s="193"/>
      <c r="Q140" s="193"/>
    </row>
    <row r="141" spans="8:17">
      <c r="H141" s="193"/>
      <c r="K141" s="193"/>
      <c r="L141" s="193"/>
      <c r="M141" s="193"/>
      <c r="N141" s="193"/>
      <c r="O141" s="193"/>
      <c r="P141" s="193"/>
      <c r="Q141" s="193"/>
    </row>
    <row r="142" spans="8:17">
      <c r="H142" s="193"/>
      <c r="K142" s="193"/>
      <c r="L142" s="193"/>
      <c r="M142" s="193"/>
      <c r="N142" s="193"/>
      <c r="O142" s="193"/>
      <c r="P142" s="193"/>
      <c r="Q142" s="193"/>
    </row>
    <row r="143" spans="8:17">
      <c r="H143" s="193"/>
      <c r="K143" s="193"/>
      <c r="L143" s="193"/>
      <c r="M143" s="193"/>
      <c r="N143" s="193"/>
      <c r="O143" s="193"/>
      <c r="P143" s="193"/>
      <c r="Q143" s="193"/>
    </row>
    <row r="144" spans="8:17">
      <c r="H144" s="193"/>
      <c r="K144" s="193"/>
      <c r="L144" s="193"/>
      <c r="M144" s="193"/>
      <c r="N144" s="193"/>
      <c r="O144" s="193"/>
      <c r="P144" s="193"/>
      <c r="Q144" s="193"/>
    </row>
    <row r="145" spans="8:17">
      <c r="H145" s="193"/>
      <c r="K145" s="193"/>
      <c r="L145" s="193"/>
      <c r="M145" s="193"/>
      <c r="N145" s="193"/>
      <c r="O145" s="193"/>
      <c r="P145" s="193"/>
      <c r="Q145" s="193"/>
    </row>
    <row r="146" spans="8:17">
      <c r="H146" s="193"/>
      <c r="K146" s="193"/>
      <c r="L146" s="193"/>
      <c r="M146" s="193"/>
      <c r="N146" s="193"/>
      <c r="O146" s="193"/>
      <c r="P146" s="193"/>
      <c r="Q146" s="193"/>
    </row>
    <row r="147" spans="8:17">
      <c r="H147" s="193"/>
      <c r="K147" s="193"/>
      <c r="L147" s="193"/>
      <c r="M147" s="193"/>
      <c r="N147" s="193"/>
      <c r="O147" s="193"/>
      <c r="P147" s="193"/>
      <c r="Q147" s="193"/>
    </row>
    <row r="148" spans="8:17">
      <c r="H148" s="193"/>
      <c r="K148" s="193"/>
      <c r="L148" s="193"/>
      <c r="M148" s="193"/>
      <c r="N148" s="193"/>
      <c r="O148" s="193"/>
      <c r="P148" s="193"/>
      <c r="Q148" s="193"/>
    </row>
    <row r="149" spans="8:17">
      <c r="H149" s="193"/>
      <c r="K149" s="193"/>
      <c r="L149" s="193"/>
      <c r="M149" s="193"/>
      <c r="N149" s="193"/>
      <c r="O149" s="193"/>
      <c r="P149" s="193"/>
      <c r="Q149" s="193"/>
    </row>
    <row r="150" spans="8:17">
      <c r="H150" s="193"/>
      <c r="K150" s="193"/>
      <c r="L150" s="193"/>
      <c r="M150" s="193"/>
      <c r="N150" s="193"/>
      <c r="O150" s="193"/>
      <c r="P150" s="193"/>
      <c r="Q150" s="193"/>
    </row>
    <row r="151" spans="8:17">
      <c r="H151" s="193"/>
      <c r="K151" s="193"/>
      <c r="L151" s="193"/>
      <c r="M151" s="193"/>
      <c r="N151" s="193"/>
      <c r="O151" s="193"/>
      <c r="P151" s="193"/>
      <c r="Q151" s="193"/>
    </row>
    <row r="152" spans="8:17">
      <c r="H152" s="193"/>
      <c r="K152" s="193"/>
      <c r="L152" s="193"/>
      <c r="M152" s="193"/>
      <c r="N152" s="193"/>
      <c r="O152" s="193"/>
      <c r="P152" s="193"/>
      <c r="Q152" s="193"/>
    </row>
    <row r="153" spans="8:17">
      <c r="H153" s="193"/>
      <c r="K153" s="193"/>
      <c r="L153" s="193"/>
      <c r="M153" s="193"/>
      <c r="N153" s="193"/>
      <c r="O153" s="193"/>
      <c r="P153" s="193"/>
      <c r="Q153" s="193"/>
    </row>
    <row r="154" spans="8:17">
      <c r="H154" s="193"/>
      <c r="K154" s="193"/>
      <c r="L154" s="193"/>
      <c r="M154" s="193"/>
      <c r="N154" s="193"/>
      <c r="O154" s="193"/>
      <c r="P154" s="193"/>
      <c r="Q154" s="193"/>
    </row>
    <row r="155" spans="8:17">
      <c r="H155" s="193"/>
      <c r="K155" s="193"/>
      <c r="L155" s="193"/>
      <c r="M155" s="193"/>
      <c r="N155" s="193"/>
      <c r="O155" s="193"/>
      <c r="P155" s="193"/>
      <c r="Q155" s="193"/>
    </row>
    <row r="156" spans="8:17">
      <c r="H156" s="193"/>
      <c r="K156" s="193"/>
      <c r="L156" s="193"/>
      <c r="M156" s="193"/>
      <c r="N156" s="193"/>
      <c r="O156" s="193"/>
      <c r="P156" s="193"/>
      <c r="Q156" s="193"/>
    </row>
    <row r="157" spans="8:17">
      <c r="H157" s="193"/>
      <c r="K157" s="193"/>
      <c r="L157" s="193"/>
      <c r="M157" s="193"/>
      <c r="N157" s="193"/>
      <c r="O157" s="193"/>
      <c r="P157" s="193"/>
      <c r="Q157" s="193"/>
    </row>
    <row r="158" spans="8:17">
      <c r="H158" s="193"/>
      <c r="K158" s="193"/>
      <c r="L158" s="193"/>
      <c r="M158" s="193"/>
      <c r="N158" s="193"/>
      <c r="O158" s="193"/>
      <c r="P158" s="193"/>
      <c r="Q158" s="193"/>
    </row>
    <row r="159" spans="8:17">
      <c r="H159" s="193"/>
      <c r="K159" s="193"/>
      <c r="L159" s="193"/>
      <c r="M159" s="193"/>
      <c r="N159" s="193"/>
      <c r="O159" s="193"/>
      <c r="P159" s="193"/>
      <c r="Q159" s="193"/>
    </row>
    <row r="160" spans="8:17">
      <c r="H160" s="193"/>
      <c r="K160" s="193"/>
      <c r="L160" s="193"/>
      <c r="M160" s="193"/>
      <c r="N160" s="193"/>
      <c r="O160" s="193"/>
      <c r="P160" s="193"/>
      <c r="Q160" s="193"/>
    </row>
    <row r="161" spans="8:17">
      <c r="H161" s="193"/>
      <c r="K161" s="193"/>
      <c r="L161" s="193"/>
      <c r="M161" s="193"/>
      <c r="N161" s="193"/>
      <c r="O161" s="193"/>
      <c r="P161" s="193"/>
      <c r="Q161" s="193"/>
    </row>
    <row r="162" spans="8:17">
      <c r="H162" s="193"/>
      <c r="K162" s="193"/>
      <c r="L162" s="193"/>
      <c r="M162" s="193"/>
      <c r="N162" s="193"/>
      <c r="O162" s="193"/>
      <c r="P162" s="193"/>
      <c r="Q162" s="193"/>
    </row>
    <row r="163" spans="8:17">
      <c r="H163" s="193"/>
      <c r="K163" s="193"/>
      <c r="L163" s="193"/>
      <c r="M163" s="193"/>
      <c r="N163" s="193"/>
      <c r="O163" s="193"/>
      <c r="P163" s="193"/>
      <c r="Q163" s="193"/>
    </row>
    <row r="164" spans="8:17">
      <c r="H164" s="193"/>
      <c r="K164" s="193"/>
      <c r="L164" s="193"/>
      <c r="M164" s="193"/>
      <c r="N164" s="193"/>
      <c r="O164" s="193"/>
      <c r="P164" s="193"/>
      <c r="Q164" s="193"/>
    </row>
    <row r="165" spans="8:17">
      <c r="H165" s="193"/>
      <c r="K165" s="193"/>
      <c r="L165" s="193"/>
      <c r="M165" s="193"/>
      <c r="N165" s="193"/>
      <c r="O165" s="193"/>
      <c r="P165" s="193"/>
      <c r="Q165" s="193"/>
    </row>
    <row r="166" spans="8:17">
      <c r="H166" s="193"/>
      <c r="K166" s="193"/>
      <c r="L166" s="193"/>
      <c r="M166" s="193"/>
      <c r="N166" s="193"/>
      <c r="O166" s="193"/>
      <c r="P166" s="193"/>
      <c r="Q166" s="193"/>
    </row>
    <row r="167" spans="8:17">
      <c r="H167" s="193"/>
      <c r="K167" s="193"/>
      <c r="L167" s="193"/>
      <c r="M167" s="193"/>
      <c r="N167" s="193"/>
      <c r="O167" s="193"/>
      <c r="P167" s="193"/>
      <c r="Q167" s="193"/>
    </row>
    <row r="168" spans="8:17">
      <c r="H168" s="193"/>
      <c r="K168" s="193"/>
      <c r="L168" s="193"/>
      <c r="M168" s="193"/>
      <c r="N168" s="193"/>
      <c r="O168" s="193"/>
      <c r="P168" s="193"/>
      <c r="Q168" s="193"/>
    </row>
    <row r="169" spans="8:17">
      <c r="H169" s="193"/>
      <c r="K169" s="193"/>
      <c r="L169" s="193"/>
      <c r="M169" s="193"/>
      <c r="N169" s="193"/>
      <c r="O169" s="193"/>
      <c r="P169" s="193"/>
      <c r="Q169" s="193"/>
    </row>
    <row r="170" spans="8:17">
      <c r="H170" s="193"/>
      <c r="K170" s="193"/>
      <c r="L170" s="193"/>
      <c r="M170" s="193"/>
      <c r="N170" s="193"/>
      <c r="O170" s="193"/>
      <c r="P170" s="193"/>
      <c r="Q170" s="193"/>
    </row>
    <row r="171" spans="8:17">
      <c r="H171" s="193"/>
      <c r="K171" s="193"/>
      <c r="L171" s="193"/>
      <c r="M171" s="193"/>
      <c r="N171" s="193"/>
      <c r="O171" s="193"/>
      <c r="P171" s="193"/>
      <c r="Q171" s="193"/>
    </row>
    <row r="172" spans="8:17">
      <c r="H172" s="193"/>
      <c r="K172" s="193"/>
      <c r="L172" s="193"/>
      <c r="M172" s="193"/>
      <c r="N172" s="193"/>
      <c r="O172" s="193"/>
      <c r="P172" s="193"/>
      <c r="Q172" s="193"/>
    </row>
    <row r="173" spans="8:17">
      <c r="H173" s="193"/>
      <c r="K173" s="193"/>
      <c r="L173" s="193"/>
      <c r="M173" s="193"/>
      <c r="N173" s="193"/>
      <c r="O173" s="193"/>
      <c r="P173" s="193"/>
      <c r="Q173" s="193"/>
    </row>
    <row r="174" spans="8:17">
      <c r="H174" s="193"/>
      <c r="K174" s="193"/>
      <c r="L174" s="193"/>
      <c r="M174" s="193"/>
      <c r="N174" s="193"/>
      <c r="O174" s="193"/>
      <c r="P174" s="193"/>
      <c r="Q174" s="193"/>
    </row>
    <row r="175" spans="8:17">
      <c r="H175" s="193"/>
      <c r="K175" s="193"/>
      <c r="L175" s="193"/>
      <c r="M175" s="193"/>
      <c r="N175" s="193"/>
      <c r="O175" s="193"/>
      <c r="P175" s="193"/>
      <c r="Q175" s="193"/>
    </row>
    <row r="176" spans="8:17">
      <c r="H176" s="193"/>
      <c r="K176" s="193"/>
      <c r="L176" s="193"/>
      <c r="M176" s="193"/>
      <c r="N176" s="193"/>
      <c r="O176" s="193"/>
      <c r="P176" s="193"/>
      <c r="Q176" s="193"/>
    </row>
    <row r="177" spans="8:17">
      <c r="H177" s="193"/>
      <c r="K177" s="193"/>
      <c r="L177" s="193"/>
      <c r="M177" s="193"/>
      <c r="N177" s="193"/>
      <c r="O177" s="193"/>
      <c r="P177" s="193"/>
      <c r="Q177" s="193"/>
    </row>
    <row r="178" spans="8:17">
      <c r="H178" s="193"/>
      <c r="K178" s="193"/>
      <c r="L178" s="193"/>
      <c r="M178" s="193"/>
      <c r="N178" s="193"/>
      <c r="O178" s="193"/>
      <c r="P178" s="193"/>
      <c r="Q178" s="193"/>
    </row>
    <row r="179" spans="8:17">
      <c r="H179" s="193"/>
      <c r="K179" s="193"/>
      <c r="L179" s="193"/>
      <c r="M179" s="193"/>
      <c r="N179" s="193"/>
      <c r="O179" s="193"/>
      <c r="P179" s="193"/>
      <c r="Q179" s="193"/>
    </row>
    <row r="180" spans="8:17">
      <c r="H180" s="193"/>
      <c r="K180" s="193"/>
      <c r="L180" s="193"/>
      <c r="M180" s="193"/>
      <c r="N180" s="193"/>
      <c r="O180" s="193"/>
      <c r="P180" s="193"/>
      <c r="Q180" s="193"/>
    </row>
    <row r="181" spans="8:17">
      <c r="H181" s="193"/>
      <c r="K181" s="193"/>
      <c r="L181" s="193"/>
      <c r="M181" s="193"/>
      <c r="N181" s="193"/>
      <c r="O181" s="193"/>
      <c r="P181" s="193"/>
      <c r="Q181" s="193"/>
    </row>
    <row r="182" spans="8:17">
      <c r="H182" s="193"/>
      <c r="K182" s="193"/>
      <c r="L182" s="193"/>
      <c r="M182" s="193"/>
      <c r="N182" s="193"/>
      <c r="O182" s="193"/>
      <c r="P182" s="193"/>
      <c r="Q182" s="193"/>
    </row>
    <row r="183" spans="8:17">
      <c r="H183" s="193"/>
      <c r="K183" s="193"/>
      <c r="L183" s="193"/>
      <c r="M183" s="193"/>
      <c r="N183" s="193"/>
      <c r="O183" s="193"/>
      <c r="P183" s="193"/>
      <c r="Q183" s="193"/>
    </row>
    <row r="184" spans="8:17">
      <c r="H184" s="193"/>
      <c r="K184" s="193"/>
      <c r="L184" s="193"/>
      <c r="M184" s="193"/>
      <c r="N184" s="193"/>
      <c r="O184" s="193"/>
      <c r="P184" s="193"/>
      <c r="Q184" s="193"/>
    </row>
    <row r="185" spans="8:17">
      <c r="H185" s="193"/>
      <c r="K185" s="193"/>
      <c r="L185" s="193"/>
      <c r="M185" s="193"/>
      <c r="N185" s="193"/>
      <c r="O185" s="193"/>
      <c r="P185" s="193"/>
      <c r="Q185" s="193"/>
    </row>
    <row r="186" spans="8:17">
      <c r="H186" s="193"/>
      <c r="K186" s="193"/>
      <c r="L186" s="193"/>
      <c r="M186" s="193"/>
      <c r="N186" s="193"/>
      <c r="O186" s="193"/>
      <c r="P186" s="193"/>
      <c r="Q186" s="193"/>
    </row>
    <row r="187" spans="8:17">
      <c r="H187" s="193"/>
      <c r="K187" s="193"/>
      <c r="L187" s="193"/>
      <c r="M187" s="193"/>
      <c r="N187" s="193"/>
      <c r="O187" s="193"/>
      <c r="P187" s="193"/>
      <c r="Q187" s="193"/>
    </row>
    <row r="188" spans="8:17">
      <c r="H188" s="193"/>
      <c r="K188" s="193"/>
      <c r="L188" s="193"/>
      <c r="M188" s="193"/>
      <c r="N188" s="193"/>
      <c r="O188" s="193"/>
      <c r="P188" s="193"/>
      <c r="Q188" s="193"/>
    </row>
    <row r="189" spans="8:17">
      <c r="H189" s="193"/>
      <c r="K189" s="193"/>
      <c r="L189" s="193"/>
      <c r="M189" s="193"/>
      <c r="N189" s="193"/>
      <c r="O189" s="193"/>
      <c r="P189" s="193"/>
      <c r="Q189" s="193"/>
    </row>
    <row r="190" spans="8:17">
      <c r="H190" s="193"/>
      <c r="K190" s="193"/>
      <c r="L190" s="193"/>
      <c r="M190" s="193"/>
      <c r="N190" s="193"/>
      <c r="O190" s="193"/>
      <c r="P190" s="193"/>
      <c r="Q190" s="193"/>
    </row>
    <row r="191" spans="8:17">
      <c r="H191" s="193"/>
      <c r="K191" s="193"/>
      <c r="L191" s="193"/>
      <c r="M191" s="193"/>
      <c r="N191" s="193"/>
      <c r="O191" s="193"/>
      <c r="P191" s="193"/>
      <c r="Q191" s="193"/>
    </row>
    <row r="192" spans="8:17">
      <c r="H192" s="193"/>
      <c r="K192" s="193"/>
      <c r="L192" s="193"/>
      <c r="M192" s="193"/>
      <c r="N192" s="193"/>
      <c r="O192" s="193"/>
      <c r="P192" s="193"/>
      <c r="Q192" s="193"/>
    </row>
    <row r="193" spans="8:17">
      <c r="H193" s="193"/>
      <c r="K193" s="193"/>
      <c r="L193" s="193"/>
      <c r="M193" s="193"/>
      <c r="N193" s="193"/>
      <c r="O193" s="193"/>
      <c r="P193" s="193"/>
      <c r="Q193" s="193"/>
    </row>
    <row r="194" spans="8:17">
      <c r="H194" s="193"/>
      <c r="K194" s="193"/>
      <c r="L194" s="193"/>
      <c r="M194" s="193"/>
      <c r="N194" s="193"/>
      <c r="O194" s="193"/>
      <c r="P194" s="193"/>
      <c r="Q194" s="193"/>
    </row>
    <row r="195" spans="8:17">
      <c r="H195" s="193"/>
      <c r="K195" s="193"/>
      <c r="L195" s="193"/>
      <c r="M195" s="193"/>
      <c r="N195" s="193"/>
      <c r="O195" s="193"/>
      <c r="P195" s="193"/>
      <c r="Q195" s="193"/>
    </row>
    <row r="196" spans="8:17">
      <c r="H196" s="193"/>
      <c r="K196" s="193"/>
      <c r="L196" s="193"/>
      <c r="M196" s="193"/>
      <c r="N196" s="193"/>
      <c r="O196" s="193"/>
      <c r="P196" s="193"/>
      <c r="Q196" s="193"/>
    </row>
    <row r="197" spans="8:17">
      <c r="H197" s="193"/>
      <c r="K197" s="193"/>
      <c r="L197" s="193"/>
      <c r="M197" s="193"/>
      <c r="N197" s="193"/>
      <c r="O197" s="193"/>
      <c r="P197" s="193"/>
      <c r="Q197" s="193"/>
    </row>
    <row r="198" spans="8:17">
      <c r="H198" s="193"/>
      <c r="K198" s="193"/>
      <c r="L198" s="193"/>
      <c r="M198" s="193"/>
      <c r="N198" s="193"/>
      <c r="O198" s="193"/>
      <c r="P198" s="193"/>
      <c r="Q198" s="193"/>
    </row>
    <row r="199" spans="8:17">
      <c r="H199" s="193"/>
      <c r="K199" s="193"/>
      <c r="L199" s="193"/>
      <c r="M199" s="193"/>
      <c r="N199" s="193"/>
      <c r="O199" s="193"/>
      <c r="P199" s="193"/>
      <c r="Q199" s="193"/>
    </row>
    <row r="200" spans="8:17">
      <c r="H200" s="193"/>
      <c r="K200" s="193"/>
      <c r="L200" s="193"/>
      <c r="M200" s="193"/>
      <c r="N200" s="193"/>
      <c r="O200" s="193"/>
      <c r="P200" s="193"/>
      <c r="Q200" s="193"/>
    </row>
    <row r="201" spans="8:17">
      <c r="H201" s="193"/>
      <c r="K201" s="193"/>
      <c r="L201" s="193"/>
      <c r="M201" s="193"/>
      <c r="N201" s="193"/>
      <c r="O201" s="193"/>
      <c r="P201" s="193"/>
      <c r="Q201" s="193"/>
    </row>
    <row r="202" spans="8:17">
      <c r="H202" s="193"/>
      <c r="K202" s="193"/>
      <c r="L202" s="193"/>
      <c r="M202" s="193"/>
      <c r="N202" s="193"/>
      <c r="O202" s="193"/>
      <c r="P202" s="193"/>
      <c r="Q202" s="193"/>
    </row>
    <row r="203" spans="8:17">
      <c r="H203" s="193"/>
      <c r="K203" s="193"/>
      <c r="L203" s="193"/>
      <c r="M203" s="193"/>
      <c r="N203" s="193"/>
      <c r="O203" s="193"/>
      <c r="P203" s="193"/>
      <c r="Q203" s="193"/>
    </row>
    <row r="204" spans="8:17">
      <c r="H204" s="193"/>
      <c r="K204" s="193"/>
      <c r="L204" s="193"/>
      <c r="M204" s="193"/>
      <c r="N204" s="193"/>
      <c r="O204" s="193"/>
      <c r="P204" s="193"/>
      <c r="Q204" s="193"/>
    </row>
    <row r="205" spans="8:17">
      <c r="H205" s="193"/>
      <c r="K205" s="193"/>
      <c r="L205" s="193"/>
      <c r="M205" s="193"/>
      <c r="N205" s="193"/>
      <c r="O205" s="193"/>
      <c r="P205" s="193"/>
      <c r="Q205" s="193"/>
    </row>
    <row r="206" spans="8:17">
      <c r="H206" s="193"/>
      <c r="K206" s="193"/>
      <c r="L206" s="193"/>
      <c r="M206" s="193"/>
      <c r="N206" s="193"/>
      <c r="O206" s="193"/>
      <c r="P206" s="193"/>
      <c r="Q206" s="193"/>
    </row>
    <row r="207" spans="8:17">
      <c r="H207" s="193"/>
      <c r="K207" s="193"/>
      <c r="L207" s="193"/>
      <c r="M207" s="193"/>
      <c r="N207" s="193"/>
      <c r="O207" s="193"/>
      <c r="P207" s="193"/>
      <c r="Q207" s="193"/>
    </row>
    <row r="208" spans="8:17">
      <c r="H208" s="193"/>
      <c r="K208" s="193"/>
      <c r="L208" s="193"/>
      <c r="M208" s="193"/>
      <c r="N208" s="193"/>
      <c r="O208" s="193"/>
      <c r="P208" s="193"/>
      <c r="Q208" s="193"/>
    </row>
    <row r="209" spans="8:17">
      <c r="H209" s="193"/>
      <c r="K209" s="193"/>
      <c r="L209" s="193"/>
      <c r="M209" s="193"/>
      <c r="N209" s="193"/>
      <c r="O209" s="193"/>
      <c r="P209" s="193"/>
      <c r="Q209" s="193"/>
    </row>
    <row r="210" spans="8:17">
      <c r="H210" s="193"/>
      <c r="K210" s="193"/>
      <c r="L210" s="193"/>
      <c r="M210" s="193"/>
      <c r="N210" s="193"/>
      <c r="O210" s="193"/>
      <c r="P210" s="193"/>
      <c r="Q210" s="193"/>
    </row>
    <row r="211" spans="8:17">
      <c r="H211" s="193"/>
      <c r="K211" s="193"/>
      <c r="L211" s="193"/>
      <c r="M211" s="193"/>
      <c r="N211" s="193"/>
      <c r="O211" s="193"/>
      <c r="P211" s="193"/>
      <c r="Q211" s="193"/>
    </row>
    <row r="212" spans="8:17">
      <c r="H212" s="193"/>
      <c r="K212" s="193"/>
      <c r="L212" s="193"/>
      <c r="M212" s="193"/>
      <c r="N212" s="193"/>
      <c r="O212" s="193"/>
      <c r="P212" s="193"/>
      <c r="Q212" s="193"/>
    </row>
    <row r="213" spans="8:17">
      <c r="H213" s="193"/>
      <c r="K213" s="193"/>
      <c r="L213" s="193"/>
      <c r="M213" s="193"/>
      <c r="N213" s="193"/>
      <c r="O213" s="193"/>
      <c r="P213" s="193"/>
      <c r="Q213" s="193"/>
    </row>
    <row r="214" spans="8:17">
      <c r="H214" s="193"/>
      <c r="K214" s="193"/>
      <c r="L214" s="193"/>
      <c r="M214" s="193"/>
      <c r="N214" s="193"/>
      <c r="O214" s="193"/>
      <c r="P214" s="193"/>
      <c r="Q214" s="193"/>
    </row>
    <row r="215" spans="8:17">
      <c r="H215" s="193"/>
      <c r="K215" s="193"/>
      <c r="L215" s="193"/>
      <c r="M215" s="193"/>
      <c r="N215" s="193"/>
      <c r="O215" s="193"/>
      <c r="P215" s="193"/>
      <c r="Q215" s="193"/>
    </row>
    <row r="216" spans="8:17">
      <c r="H216" s="193"/>
      <c r="K216" s="193"/>
      <c r="L216" s="193"/>
      <c r="M216" s="193"/>
      <c r="N216" s="193"/>
      <c r="O216" s="193"/>
      <c r="P216" s="193"/>
      <c r="Q216" s="193"/>
    </row>
    <row r="217" spans="8:17">
      <c r="H217" s="193"/>
      <c r="K217" s="193"/>
      <c r="L217" s="193"/>
      <c r="M217" s="193"/>
      <c r="N217" s="193"/>
      <c r="O217" s="193"/>
      <c r="P217" s="193"/>
      <c r="Q217" s="193"/>
    </row>
    <row r="218" spans="8:17">
      <c r="H218" s="193"/>
      <c r="K218" s="193"/>
      <c r="L218" s="193"/>
      <c r="M218" s="193"/>
      <c r="N218" s="193"/>
      <c r="O218" s="193"/>
      <c r="P218" s="193"/>
      <c r="Q218" s="193"/>
    </row>
    <row r="219" spans="8:17">
      <c r="H219" s="193"/>
      <c r="K219" s="193"/>
      <c r="L219" s="193"/>
      <c r="M219" s="193"/>
      <c r="N219" s="193"/>
      <c r="O219" s="193"/>
      <c r="P219" s="193"/>
      <c r="Q219" s="193"/>
    </row>
    <row r="220" spans="8:17">
      <c r="H220" s="193"/>
      <c r="K220" s="193"/>
      <c r="L220" s="193"/>
      <c r="M220" s="193"/>
      <c r="N220" s="193"/>
      <c r="O220" s="193"/>
      <c r="P220" s="193"/>
      <c r="Q220" s="193"/>
    </row>
    <row r="221" spans="8:17">
      <c r="H221" s="193"/>
      <c r="K221" s="193"/>
      <c r="L221" s="193"/>
      <c r="M221" s="193"/>
      <c r="N221" s="193"/>
      <c r="O221" s="193"/>
      <c r="P221" s="193"/>
      <c r="Q221" s="193"/>
    </row>
    <row r="222" spans="8:17">
      <c r="H222" s="193"/>
      <c r="K222" s="193"/>
      <c r="L222" s="193"/>
      <c r="M222" s="193"/>
      <c r="N222" s="193"/>
      <c r="O222" s="193"/>
      <c r="P222" s="193"/>
      <c r="Q222" s="193"/>
    </row>
    <row r="223" spans="8:17">
      <c r="H223" s="193"/>
      <c r="K223" s="193"/>
      <c r="L223" s="193"/>
      <c r="M223" s="193"/>
      <c r="N223" s="193"/>
      <c r="O223" s="193"/>
      <c r="P223" s="193"/>
      <c r="Q223" s="193"/>
    </row>
    <row r="224" spans="8:17">
      <c r="H224" s="193"/>
      <c r="K224" s="193"/>
      <c r="L224" s="193"/>
      <c r="M224" s="193"/>
      <c r="N224" s="193"/>
      <c r="O224" s="193"/>
      <c r="P224" s="193"/>
      <c r="Q224" s="193"/>
    </row>
    <row r="225" spans="8:17">
      <c r="H225" s="193"/>
      <c r="K225" s="193"/>
      <c r="L225" s="193"/>
      <c r="M225" s="193"/>
      <c r="N225" s="193"/>
      <c r="O225" s="193"/>
      <c r="P225" s="193"/>
      <c r="Q225" s="193"/>
    </row>
    <row r="226" spans="8:17">
      <c r="H226" s="193"/>
      <c r="K226" s="193"/>
      <c r="L226" s="193"/>
      <c r="M226" s="193"/>
      <c r="N226" s="193"/>
      <c r="O226" s="193"/>
      <c r="P226" s="193"/>
      <c r="Q226" s="193"/>
    </row>
    <row r="227" spans="8:17">
      <c r="H227" s="193"/>
      <c r="K227" s="193"/>
      <c r="L227" s="193"/>
      <c r="M227" s="193"/>
      <c r="N227" s="193"/>
      <c r="O227" s="193"/>
      <c r="P227" s="193"/>
      <c r="Q227" s="193"/>
    </row>
    <row r="228" spans="8:17">
      <c r="H228" s="193"/>
      <c r="K228" s="193"/>
      <c r="L228" s="193"/>
      <c r="M228" s="193"/>
      <c r="N228" s="193"/>
      <c r="O228" s="193"/>
      <c r="P228" s="193"/>
      <c r="Q228" s="193"/>
    </row>
    <row r="229" spans="8:17">
      <c r="H229" s="193"/>
      <c r="K229" s="193"/>
      <c r="L229" s="193"/>
      <c r="M229" s="193"/>
      <c r="N229" s="193"/>
      <c r="O229" s="193"/>
      <c r="P229" s="193"/>
      <c r="Q229" s="193"/>
    </row>
    <row r="230" spans="8:17">
      <c r="H230" s="193"/>
      <c r="K230" s="193"/>
      <c r="L230" s="193"/>
      <c r="M230" s="193"/>
      <c r="N230" s="193"/>
      <c r="O230" s="193"/>
      <c r="P230" s="193"/>
      <c r="Q230" s="193"/>
    </row>
    <row r="231" spans="8:17">
      <c r="H231" s="193"/>
      <c r="K231" s="193"/>
      <c r="L231" s="193"/>
      <c r="M231" s="193"/>
      <c r="N231" s="193"/>
      <c r="O231" s="193"/>
      <c r="P231" s="193"/>
      <c r="Q231" s="193"/>
    </row>
    <row r="232" spans="8:17">
      <c r="H232" s="193"/>
      <c r="K232" s="193"/>
      <c r="L232" s="193"/>
      <c r="M232" s="193"/>
      <c r="N232" s="193"/>
      <c r="O232" s="193"/>
      <c r="P232" s="193"/>
      <c r="Q232" s="193"/>
    </row>
    <row r="233" spans="8:17">
      <c r="H233" s="193"/>
      <c r="K233" s="193"/>
      <c r="L233" s="193"/>
      <c r="M233" s="193"/>
      <c r="N233" s="193"/>
      <c r="O233" s="193"/>
      <c r="P233" s="193"/>
      <c r="Q233" s="193"/>
    </row>
    <row r="234" spans="8:17">
      <c r="H234" s="193"/>
      <c r="K234" s="193"/>
      <c r="L234" s="193"/>
      <c r="M234" s="193"/>
      <c r="N234" s="193"/>
      <c r="O234" s="193"/>
      <c r="P234" s="193"/>
      <c r="Q234" s="193"/>
    </row>
    <row r="235" spans="8:17">
      <c r="H235" s="193"/>
      <c r="K235" s="193"/>
      <c r="L235" s="193"/>
      <c r="M235" s="193"/>
      <c r="N235" s="193"/>
      <c r="O235" s="193"/>
      <c r="P235" s="193"/>
      <c r="Q235" s="193"/>
    </row>
    <row r="236" spans="8:17">
      <c r="H236" s="193"/>
      <c r="K236" s="193"/>
      <c r="L236" s="193"/>
      <c r="M236" s="193"/>
      <c r="N236" s="193"/>
      <c r="O236" s="193"/>
      <c r="P236" s="193"/>
      <c r="Q236" s="193"/>
    </row>
    <row r="237" spans="8:17">
      <c r="H237" s="193"/>
      <c r="K237" s="193"/>
      <c r="L237" s="193"/>
      <c r="M237" s="193"/>
      <c r="N237" s="193"/>
      <c r="O237" s="193"/>
      <c r="P237" s="193"/>
      <c r="Q237" s="193"/>
    </row>
    <row r="238" spans="8:17">
      <c r="H238" s="193"/>
      <c r="K238" s="193"/>
      <c r="L238" s="193"/>
      <c r="M238" s="193"/>
      <c r="N238" s="193"/>
      <c r="O238" s="193"/>
      <c r="P238" s="193"/>
      <c r="Q238" s="193"/>
    </row>
    <row r="239" spans="8:17">
      <c r="H239" s="193"/>
      <c r="K239" s="193"/>
      <c r="L239" s="193"/>
      <c r="M239" s="193"/>
      <c r="N239" s="193"/>
      <c r="O239" s="193"/>
      <c r="P239" s="193"/>
      <c r="Q239" s="193"/>
    </row>
    <row r="240" spans="8:17">
      <c r="H240" s="193"/>
      <c r="K240" s="193"/>
      <c r="L240" s="193"/>
      <c r="M240" s="193"/>
      <c r="N240" s="193"/>
      <c r="O240" s="193"/>
      <c r="P240" s="193"/>
      <c r="Q240" s="193"/>
    </row>
    <row r="241" spans="8:17">
      <c r="H241" s="193"/>
      <c r="K241" s="193"/>
      <c r="L241" s="193"/>
      <c r="M241" s="193"/>
      <c r="N241" s="193"/>
      <c r="O241" s="193"/>
      <c r="P241" s="193"/>
      <c r="Q241" s="193"/>
    </row>
    <row r="242" spans="8:17">
      <c r="H242" s="193"/>
      <c r="K242" s="193"/>
      <c r="L242" s="193"/>
      <c r="M242" s="193"/>
      <c r="N242" s="193"/>
      <c r="O242" s="193"/>
      <c r="P242" s="193"/>
      <c r="Q242" s="193"/>
    </row>
    <row r="243" spans="8:17">
      <c r="H243" s="193"/>
      <c r="K243" s="193"/>
      <c r="L243" s="193"/>
      <c r="M243" s="193"/>
      <c r="N243" s="193"/>
      <c r="O243" s="193"/>
      <c r="P243" s="193"/>
      <c r="Q243" s="193"/>
    </row>
    <row r="244" spans="8:17">
      <c r="H244" s="193"/>
      <c r="K244" s="193"/>
      <c r="L244" s="193"/>
      <c r="M244" s="193"/>
      <c r="N244" s="193"/>
      <c r="O244" s="193"/>
      <c r="P244" s="193"/>
      <c r="Q244" s="193"/>
    </row>
    <row r="245" spans="8:17">
      <c r="H245" s="193"/>
      <c r="K245" s="193"/>
      <c r="L245" s="193"/>
      <c r="M245" s="193"/>
      <c r="N245" s="193"/>
      <c r="O245" s="193"/>
      <c r="P245" s="193"/>
      <c r="Q245" s="193"/>
    </row>
    <row r="246" spans="8:17">
      <c r="H246" s="193"/>
      <c r="K246" s="193"/>
      <c r="L246" s="193"/>
      <c r="M246" s="193"/>
      <c r="N246" s="193"/>
      <c r="O246" s="193"/>
      <c r="P246" s="193"/>
      <c r="Q246" s="193"/>
    </row>
    <row r="247" spans="8:17">
      <c r="H247" s="193"/>
      <c r="K247" s="193"/>
      <c r="L247" s="193"/>
      <c r="M247" s="193"/>
      <c r="N247" s="193"/>
      <c r="O247" s="193"/>
      <c r="P247" s="193"/>
      <c r="Q247" s="193"/>
    </row>
    <row r="248" spans="8:17">
      <c r="H248" s="193"/>
      <c r="K248" s="193"/>
      <c r="L248" s="193"/>
      <c r="M248" s="193"/>
      <c r="N248" s="193"/>
      <c r="O248" s="193"/>
      <c r="P248" s="193"/>
      <c r="Q248" s="193"/>
    </row>
    <row r="249" spans="8:17">
      <c r="H249" s="193"/>
      <c r="K249" s="193"/>
      <c r="L249" s="193"/>
      <c r="M249" s="193"/>
      <c r="N249" s="193"/>
      <c r="O249" s="193"/>
      <c r="P249" s="193"/>
      <c r="Q249" s="193"/>
    </row>
    <row r="250" spans="8:17">
      <c r="H250" s="193"/>
      <c r="K250" s="193"/>
      <c r="L250" s="193"/>
      <c r="M250" s="193"/>
      <c r="N250" s="193"/>
      <c r="O250" s="193"/>
      <c r="P250" s="193"/>
      <c r="Q250" s="193"/>
    </row>
    <row r="251" spans="8:17">
      <c r="H251" s="193"/>
      <c r="K251" s="193"/>
      <c r="L251" s="193"/>
      <c r="M251" s="193"/>
      <c r="N251" s="193"/>
      <c r="O251" s="193"/>
      <c r="P251" s="193"/>
      <c r="Q251" s="193"/>
    </row>
    <row r="252" spans="8:17">
      <c r="H252" s="193"/>
      <c r="K252" s="193"/>
      <c r="L252" s="193"/>
      <c r="M252" s="193"/>
      <c r="N252" s="193"/>
      <c r="O252" s="193"/>
      <c r="P252" s="193"/>
      <c r="Q252" s="193"/>
    </row>
    <row r="253" spans="8:17">
      <c r="H253" s="193"/>
      <c r="K253" s="193"/>
      <c r="L253" s="193"/>
      <c r="M253" s="193"/>
      <c r="N253" s="193"/>
      <c r="O253" s="193"/>
      <c r="P253" s="193"/>
      <c r="Q253" s="193"/>
    </row>
    <row r="254" spans="8:17">
      <c r="H254" s="193"/>
      <c r="K254" s="193"/>
      <c r="L254" s="193"/>
      <c r="M254" s="193"/>
      <c r="N254" s="193"/>
      <c r="O254" s="193"/>
      <c r="P254" s="193"/>
      <c r="Q254" s="193"/>
    </row>
    <row r="255" spans="8:17">
      <c r="H255" s="193"/>
      <c r="K255" s="193"/>
      <c r="L255" s="193"/>
      <c r="M255" s="193"/>
      <c r="N255" s="193"/>
      <c r="O255" s="193"/>
      <c r="P255" s="193"/>
      <c r="Q255" s="193"/>
    </row>
    <row r="256" spans="8:17">
      <c r="H256" s="193"/>
      <c r="K256" s="193"/>
      <c r="L256" s="193"/>
      <c r="M256" s="193"/>
      <c r="N256" s="193"/>
      <c r="O256" s="193"/>
      <c r="P256" s="193"/>
      <c r="Q256" s="193"/>
    </row>
    <row r="257" spans="8:17">
      <c r="H257" s="193"/>
      <c r="K257" s="193"/>
      <c r="L257" s="193"/>
      <c r="M257" s="193"/>
      <c r="N257" s="193"/>
      <c r="O257" s="193"/>
      <c r="P257" s="193"/>
      <c r="Q257" s="193"/>
    </row>
    <row r="258" spans="8:17">
      <c r="H258" s="193"/>
      <c r="K258" s="193"/>
      <c r="L258" s="193"/>
      <c r="M258" s="193"/>
      <c r="N258" s="193"/>
      <c r="O258" s="193"/>
      <c r="P258" s="193"/>
      <c r="Q258" s="193"/>
    </row>
    <row r="259" spans="8:17">
      <c r="H259" s="193"/>
      <c r="K259" s="193"/>
      <c r="L259" s="193"/>
      <c r="M259" s="193"/>
      <c r="N259" s="193"/>
      <c r="O259" s="193"/>
      <c r="P259" s="193"/>
      <c r="Q259" s="193"/>
    </row>
    <row r="260" spans="8:17">
      <c r="H260" s="193"/>
      <c r="K260" s="193"/>
      <c r="L260" s="193"/>
      <c r="M260" s="193"/>
      <c r="N260" s="193"/>
      <c r="O260" s="193"/>
      <c r="P260" s="193"/>
      <c r="Q260" s="193"/>
    </row>
    <row r="261" spans="8:17">
      <c r="H261" s="193"/>
      <c r="K261" s="193"/>
      <c r="L261" s="193"/>
      <c r="M261" s="193"/>
      <c r="N261" s="193"/>
      <c r="O261" s="193"/>
      <c r="P261" s="193"/>
      <c r="Q261" s="193"/>
    </row>
    <row r="262" spans="8:17">
      <c r="H262" s="193"/>
      <c r="K262" s="193"/>
      <c r="L262" s="193"/>
      <c r="M262" s="193"/>
      <c r="N262" s="193"/>
      <c r="O262" s="193"/>
      <c r="P262" s="193"/>
      <c r="Q262" s="193"/>
    </row>
    <row r="263" spans="8:17">
      <c r="H263" s="193"/>
      <c r="K263" s="193"/>
      <c r="L263" s="193"/>
      <c r="M263" s="193"/>
      <c r="N263" s="193"/>
      <c r="O263" s="193"/>
      <c r="P263" s="193"/>
      <c r="Q263" s="193"/>
    </row>
    <row r="264" spans="8:17">
      <c r="H264" s="193"/>
      <c r="K264" s="193"/>
      <c r="L264" s="193"/>
      <c r="M264" s="193"/>
      <c r="N264" s="193"/>
      <c r="O264" s="193"/>
      <c r="P264" s="193"/>
      <c r="Q264" s="193"/>
    </row>
    <row r="265" spans="8:17">
      <c r="H265" s="193"/>
      <c r="K265" s="193"/>
      <c r="L265" s="193"/>
      <c r="M265" s="193"/>
      <c r="N265" s="193"/>
      <c r="O265" s="193"/>
      <c r="P265" s="193"/>
      <c r="Q265" s="193"/>
    </row>
    <row r="266" spans="8:17">
      <c r="H266" s="193"/>
      <c r="K266" s="193"/>
      <c r="L266" s="193"/>
      <c r="M266" s="193"/>
      <c r="N266" s="193"/>
      <c r="O266" s="193"/>
      <c r="P266" s="193"/>
      <c r="Q266" s="193"/>
    </row>
    <row r="267" spans="8:17">
      <c r="H267" s="193"/>
      <c r="K267" s="193"/>
      <c r="L267" s="193"/>
      <c r="M267" s="193"/>
      <c r="N267" s="193"/>
      <c r="O267" s="193"/>
      <c r="P267" s="193"/>
      <c r="Q267" s="193"/>
    </row>
    <row r="268" spans="8:17">
      <c r="H268" s="193"/>
      <c r="K268" s="193"/>
      <c r="L268" s="193"/>
      <c r="M268" s="193"/>
      <c r="N268" s="193"/>
      <c r="O268" s="193"/>
      <c r="P268" s="193"/>
      <c r="Q268" s="193"/>
    </row>
    <row r="269" spans="8:17">
      <c r="H269" s="193"/>
      <c r="K269" s="193"/>
      <c r="L269" s="193"/>
      <c r="M269" s="193"/>
      <c r="N269" s="193"/>
      <c r="O269" s="193"/>
      <c r="P269" s="193"/>
      <c r="Q269" s="193"/>
    </row>
    <row r="270" spans="8:17">
      <c r="H270" s="193"/>
      <c r="K270" s="193"/>
      <c r="L270" s="193"/>
      <c r="M270" s="193"/>
      <c r="N270" s="193"/>
      <c r="O270" s="193"/>
      <c r="P270" s="193"/>
      <c r="Q270" s="193"/>
    </row>
    <row r="271" spans="8:17">
      <c r="H271" s="193"/>
      <c r="K271" s="193"/>
      <c r="L271" s="193"/>
      <c r="M271" s="193"/>
      <c r="N271" s="193"/>
      <c r="O271" s="193"/>
      <c r="P271" s="193"/>
      <c r="Q271" s="193"/>
    </row>
    <row r="272" spans="8:17">
      <c r="H272" s="193"/>
      <c r="K272" s="193"/>
      <c r="L272" s="193"/>
      <c r="M272" s="193"/>
      <c r="N272" s="193"/>
      <c r="O272" s="193"/>
      <c r="P272" s="193"/>
      <c r="Q272" s="193"/>
    </row>
    <row r="273" spans="8:17">
      <c r="H273" s="193"/>
      <c r="K273" s="193"/>
      <c r="L273" s="193"/>
      <c r="M273" s="193"/>
      <c r="N273" s="193"/>
      <c r="O273" s="193"/>
      <c r="P273" s="193"/>
      <c r="Q273" s="193"/>
    </row>
    <row r="274" spans="8:17">
      <c r="H274" s="193"/>
      <c r="K274" s="193"/>
      <c r="L274" s="193"/>
      <c r="M274" s="193"/>
      <c r="N274" s="193"/>
      <c r="O274" s="193"/>
      <c r="P274" s="193"/>
      <c r="Q274" s="193"/>
    </row>
    <row r="275" spans="8:17">
      <c r="H275" s="193"/>
      <c r="K275" s="193"/>
      <c r="L275" s="193"/>
      <c r="M275" s="193"/>
      <c r="N275" s="193"/>
      <c r="O275" s="193"/>
      <c r="P275" s="193"/>
      <c r="Q275" s="193"/>
    </row>
  </sheetData>
  <mergeCells count="28">
    <mergeCell ref="N7:N9"/>
    <mergeCell ref="O7:O9"/>
    <mergeCell ref="P7:P9"/>
    <mergeCell ref="G8:G9"/>
    <mergeCell ref="I6:J6"/>
    <mergeCell ref="I7:I9"/>
    <mergeCell ref="J7:J9"/>
    <mergeCell ref="K6:M6"/>
    <mergeCell ref="L7:M7"/>
    <mergeCell ref="K7:K9"/>
    <mergeCell ref="L8:L9"/>
    <mergeCell ref="M8:M9"/>
    <mergeCell ref="T6:T9"/>
    <mergeCell ref="A1:B1"/>
    <mergeCell ref="A3:R3"/>
    <mergeCell ref="A4:R4"/>
    <mergeCell ref="A6:A9"/>
    <mergeCell ref="B6:B9"/>
    <mergeCell ref="C6:C9"/>
    <mergeCell ref="D6:D9"/>
    <mergeCell ref="E6:G6"/>
    <mergeCell ref="R6:R9"/>
    <mergeCell ref="Q6:Q9"/>
    <mergeCell ref="E7:E9"/>
    <mergeCell ref="H6:H9"/>
    <mergeCell ref="F7:G7"/>
    <mergeCell ref="F8:F9"/>
    <mergeCell ref="N6:P6"/>
  </mergeCells>
  <printOptions horizontalCentered="1"/>
  <pageMargins left="0.19685039370078741" right="0.19685039370078741" top="0.59055118110236227" bottom="0.39370078740157483" header="0.31496062992125984" footer="0.31496062992125984"/>
  <pageSetup paperSize="9" scale="70" orientation="landscape" r:id="rId1"/>
  <rowBreaks count="1" manualBreakCount="1">
    <brk id="37" max="14" man="1"/>
  </rowBreaks>
  <colBreaks count="1" manualBreakCount="1">
    <brk id="18" max="1048575" man="1"/>
  </colBreaks>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900-000000000000}">
  <sheetPr>
    <tabColor rgb="FF00B050"/>
  </sheetPr>
  <dimension ref="A1:T21"/>
  <sheetViews>
    <sheetView topLeftCell="C1" zoomScaleNormal="100" workbookViewId="0">
      <pane ySplit="8" topLeftCell="A9" activePane="bottomLeft" state="frozen"/>
      <selection pane="bottomLeft" activeCell="A3" sqref="A3:Q3"/>
    </sheetView>
  </sheetViews>
  <sheetFormatPr defaultRowHeight="15.75"/>
  <cols>
    <col min="1" max="1" width="4.125" customWidth="1"/>
    <col min="2" max="2" width="34" customWidth="1"/>
    <col min="5" max="5" width="14.125" customWidth="1"/>
    <col min="6" max="6" width="11.875" bestFit="1" customWidth="1"/>
    <col min="7" max="10" width="9.875" customWidth="1"/>
    <col min="15" max="15" width="7.75" customWidth="1"/>
    <col min="16" max="16" width="9" hidden="1" customWidth="1"/>
  </cols>
  <sheetData>
    <row r="1" spans="1:18">
      <c r="A1" s="12"/>
      <c r="B1" s="139"/>
      <c r="C1" s="15"/>
      <c r="D1" s="15"/>
      <c r="E1" s="15"/>
      <c r="F1" s="15"/>
      <c r="G1" s="15"/>
      <c r="H1" s="15"/>
      <c r="I1" s="15"/>
      <c r="J1" s="15"/>
      <c r="K1" s="15"/>
      <c r="L1" s="15"/>
      <c r="M1" s="15"/>
      <c r="N1" s="15"/>
      <c r="O1" s="15"/>
      <c r="P1" s="15"/>
      <c r="Q1" s="12" t="s">
        <v>205</v>
      </c>
    </row>
    <row r="2" spans="1:18">
      <c r="A2" s="534" t="s">
        <v>309</v>
      </c>
      <c r="B2" s="534"/>
      <c r="C2" s="534"/>
      <c r="D2" s="534"/>
      <c r="E2" s="534"/>
      <c r="F2" s="534"/>
      <c r="G2" s="534"/>
      <c r="H2" s="534"/>
      <c r="I2" s="534"/>
      <c r="J2" s="534"/>
      <c r="K2" s="534"/>
      <c r="L2" s="534"/>
      <c r="M2" s="534"/>
      <c r="N2" s="534"/>
      <c r="O2" s="534"/>
      <c r="P2" s="534"/>
      <c r="Q2" s="534"/>
    </row>
    <row r="3" spans="1:18">
      <c r="A3" s="535" t="str">
        <f>'Tổng hơp'!A3:F3</f>
        <v>(Kèm theo Báo cáo số: 462/BC-UBND ngày 05/9/2025 của UBND xã Mường Tè)</v>
      </c>
      <c r="B3" s="536"/>
      <c r="C3" s="536"/>
      <c r="D3" s="536"/>
      <c r="E3" s="536"/>
      <c r="F3" s="536"/>
      <c r="G3" s="536"/>
      <c r="H3" s="536"/>
      <c r="I3" s="536"/>
      <c r="J3" s="536"/>
      <c r="K3" s="536"/>
      <c r="L3" s="536"/>
      <c r="M3" s="536"/>
      <c r="N3" s="536"/>
      <c r="O3" s="536"/>
      <c r="P3" s="536"/>
      <c r="Q3" s="536"/>
    </row>
    <row r="4" spans="1:18">
      <c r="A4" s="17"/>
      <c r="B4" s="16"/>
      <c r="C4" s="16"/>
      <c r="D4" s="16"/>
      <c r="E4" s="16"/>
      <c r="F4" s="16"/>
      <c r="G4" s="16"/>
      <c r="H4" s="16"/>
      <c r="I4" s="16"/>
      <c r="J4" s="16"/>
      <c r="K4" s="521"/>
      <c r="L4" s="521"/>
      <c r="M4" s="521"/>
      <c r="N4" s="521"/>
      <c r="O4" s="521"/>
      <c r="P4" s="521"/>
      <c r="Q4" s="521"/>
    </row>
    <row r="5" spans="1:18" ht="30.75" customHeight="1">
      <c r="A5" s="537" t="s">
        <v>6</v>
      </c>
      <c r="B5" s="537" t="s">
        <v>9</v>
      </c>
      <c r="C5" s="537" t="s">
        <v>10</v>
      </c>
      <c r="D5" s="537" t="s">
        <v>12</v>
      </c>
      <c r="E5" s="538" t="s">
        <v>13</v>
      </c>
      <c r="F5" s="539"/>
      <c r="G5" s="531" t="s">
        <v>310</v>
      </c>
      <c r="H5" s="539"/>
      <c r="I5" s="539"/>
      <c r="J5" s="532"/>
      <c r="K5" s="531" t="s">
        <v>311</v>
      </c>
      <c r="L5" s="539"/>
      <c r="M5" s="539"/>
      <c r="N5" s="532"/>
      <c r="O5" s="522" t="s">
        <v>312</v>
      </c>
      <c r="P5" s="522" t="s">
        <v>261</v>
      </c>
      <c r="Q5" s="537" t="s">
        <v>5</v>
      </c>
    </row>
    <row r="6" spans="1:18" ht="57" customHeight="1">
      <c r="A6" s="537"/>
      <c r="B6" s="537"/>
      <c r="C6" s="537"/>
      <c r="D6" s="537"/>
      <c r="E6" s="537" t="s">
        <v>15</v>
      </c>
      <c r="F6" s="522" t="s">
        <v>16</v>
      </c>
      <c r="G6" s="523" t="s">
        <v>25</v>
      </c>
      <c r="H6" s="523" t="s">
        <v>315</v>
      </c>
      <c r="I6" s="523" t="s">
        <v>316</v>
      </c>
      <c r="J6" s="523" t="s">
        <v>317</v>
      </c>
      <c r="K6" s="523" t="s">
        <v>25</v>
      </c>
      <c r="L6" s="523" t="s">
        <v>315</v>
      </c>
      <c r="M6" s="523" t="s">
        <v>316</v>
      </c>
      <c r="N6" s="523" t="s">
        <v>317</v>
      </c>
      <c r="O6" s="523"/>
      <c r="P6" s="523"/>
      <c r="Q6" s="537"/>
    </row>
    <row r="7" spans="1:18" ht="15.75" customHeight="1">
      <c r="A7" s="537"/>
      <c r="B7" s="537"/>
      <c r="C7" s="537"/>
      <c r="D7" s="537"/>
      <c r="E7" s="537"/>
      <c r="F7" s="523"/>
      <c r="G7" s="523"/>
      <c r="H7" s="523"/>
      <c r="I7" s="523"/>
      <c r="J7" s="523"/>
      <c r="K7" s="523"/>
      <c r="L7" s="523"/>
      <c r="M7" s="523"/>
      <c r="N7" s="523"/>
      <c r="O7" s="523"/>
      <c r="P7" s="523"/>
      <c r="Q7" s="537"/>
    </row>
    <row r="8" spans="1:18">
      <c r="A8" s="537"/>
      <c r="B8" s="537"/>
      <c r="C8" s="537"/>
      <c r="D8" s="537"/>
      <c r="E8" s="537"/>
      <c r="F8" s="524"/>
      <c r="G8" s="524"/>
      <c r="H8" s="524"/>
      <c r="I8" s="524"/>
      <c r="J8" s="524"/>
      <c r="K8" s="524"/>
      <c r="L8" s="524"/>
      <c r="M8" s="524"/>
      <c r="N8" s="524"/>
      <c r="O8" s="524"/>
      <c r="P8" s="524"/>
      <c r="Q8" s="537"/>
    </row>
    <row r="9" spans="1:18" ht="20.25" customHeight="1">
      <c r="A9" s="237"/>
      <c r="B9" s="237" t="s">
        <v>17</v>
      </c>
      <c r="C9" s="237"/>
      <c r="D9" s="237"/>
      <c r="E9" s="237"/>
      <c r="F9" s="238">
        <f>+F10</f>
        <v>12550</v>
      </c>
      <c r="G9" s="238">
        <f t="shared" ref="G9:O9" si="0">+G10</f>
        <v>1512.877</v>
      </c>
      <c r="H9" s="238">
        <f t="shared" si="0"/>
        <v>265.45899999999983</v>
      </c>
      <c r="I9" s="238">
        <f t="shared" si="0"/>
        <v>440.65</v>
      </c>
      <c r="J9" s="238">
        <f t="shared" si="0"/>
        <v>806.76800000000003</v>
      </c>
      <c r="K9" s="238">
        <f t="shared" si="0"/>
        <v>373.74299999999999</v>
      </c>
      <c r="L9" s="238">
        <f t="shared" si="0"/>
        <v>0</v>
      </c>
      <c r="M9" s="238">
        <f t="shared" si="0"/>
        <v>0</v>
      </c>
      <c r="N9" s="238">
        <f t="shared" si="0"/>
        <v>373.74299999999999</v>
      </c>
      <c r="O9" s="423">
        <f t="shared" si="0"/>
        <v>24.70412333586934</v>
      </c>
      <c r="P9" s="237"/>
      <c r="Q9" s="237"/>
      <c r="R9">
        <f>K9/G9*100</f>
        <v>24.70412333586934</v>
      </c>
    </row>
    <row r="10" spans="1:18" ht="28.5">
      <c r="A10" s="353"/>
      <c r="B10" s="287" t="s">
        <v>329</v>
      </c>
      <c r="C10" s="292"/>
      <c r="D10" s="292"/>
      <c r="E10" s="292"/>
      <c r="F10" s="296">
        <f>+F11+F14+F17</f>
        <v>12550</v>
      </c>
      <c r="G10" s="296">
        <f t="shared" ref="G10:N10" si="1">G11+G14+G17</f>
        <v>1512.877</v>
      </c>
      <c r="H10" s="296">
        <f t="shared" si="1"/>
        <v>265.45899999999983</v>
      </c>
      <c r="I10" s="296">
        <f t="shared" si="1"/>
        <v>440.65</v>
      </c>
      <c r="J10" s="296">
        <f t="shared" si="1"/>
        <v>806.76800000000003</v>
      </c>
      <c r="K10" s="296">
        <f t="shared" si="1"/>
        <v>373.74299999999999</v>
      </c>
      <c r="L10" s="296">
        <f t="shared" si="1"/>
        <v>0</v>
      </c>
      <c r="M10" s="296">
        <f t="shared" si="1"/>
        <v>0</v>
      </c>
      <c r="N10" s="296">
        <f t="shared" si="1"/>
        <v>373.74299999999999</v>
      </c>
      <c r="O10" s="399">
        <f>K10/G10*100</f>
        <v>24.70412333586934</v>
      </c>
      <c r="P10" s="292"/>
      <c r="Q10" s="292"/>
    </row>
    <row r="11" spans="1:18" s="5" customFormat="1">
      <c r="A11" s="244" t="s">
        <v>19</v>
      </c>
      <c r="B11" s="356" t="s">
        <v>204</v>
      </c>
      <c r="C11" s="294"/>
      <c r="D11" s="294"/>
      <c r="E11" s="294"/>
      <c r="F11" s="250">
        <f>SUM(F12:F13)</f>
        <v>3270</v>
      </c>
      <c r="G11" s="250">
        <f t="shared" ref="G11:O11" si="2">SUM(G12:G13)</f>
        <v>262.07299999999998</v>
      </c>
      <c r="H11" s="250">
        <f t="shared" si="2"/>
        <v>0</v>
      </c>
      <c r="I11" s="250">
        <f t="shared" si="2"/>
        <v>11.553999999999974</v>
      </c>
      <c r="J11" s="250">
        <f t="shared" si="2"/>
        <v>250.51900000000001</v>
      </c>
      <c r="K11" s="250">
        <f t="shared" si="2"/>
        <v>93.742999999999995</v>
      </c>
      <c r="L11" s="250">
        <f t="shared" si="2"/>
        <v>0</v>
      </c>
      <c r="M11" s="250">
        <f t="shared" si="2"/>
        <v>0</v>
      </c>
      <c r="N11" s="250">
        <f t="shared" si="2"/>
        <v>93.742999999999995</v>
      </c>
      <c r="O11" s="250">
        <f t="shared" si="2"/>
        <v>0</v>
      </c>
      <c r="P11" s="294"/>
      <c r="Q11" s="294"/>
      <c r="R11">
        <f>K11/G11*100</f>
        <v>35.769804596429239</v>
      </c>
    </row>
    <row r="12" spans="1:18" s="15" customFormat="1" ht="45">
      <c r="A12" s="253">
        <v>1</v>
      </c>
      <c r="B12" s="357" t="s">
        <v>361</v>
      </c>
      <c r="C12" s="253" t="s">
        <v>333</v>
      </c>
      <c r="D12" s="355" t="s">
        <v>318</v>
      </c>
      <c r="E12" s="253" t="s">
        <v>362</v>
      </c>
      <c r="F12" s="246">
        <v>1650</v>
      </c>
      <c r="G12" s="354">
        <f t="shared" ref="G12:G16" si="3">H12+I12+J12</f>
        <v>62.518999999999998</v>
      </c>
      <c r="H12" s="246">
        <v>0</v>
      </c>
      <c r="I12" s="246">
        <v>0</v>
      </c>
      <c r="J12" s="246">
        <v>62.518999999999998</v>
      </c>
      <c r="K12" s="246">
        <f>SUM(L12:O12)</f>
        <v>0</v>
      </c>
      <c r="L12" s="246">
        <v>0</v>
      </c>
      <c r="M12" s="246"/>
      <c r="N12" s="246">
        <v>0</v>
      </c>
      <c r="O12" s="249"/>
      <c r="P12" s="253" t="s">
        <v>274</v>
      </c>
      <c r="Q12" s="249"/>
    </row>
    <row r="13" spans="1:18" s="15" customFormat="1" ht="30">
      <c r="A13" s="253">
        <v>2</v>
      </c>
      <c r="B13" s="357" t="s">
        <v>342</v>
      </c>
      <c r="C13" s="253" t="s">
        <v>333</v>
      </c>
      <c r="D13" s="355" t="s">
        <v>363</v>
      </c>
      <c r="E13" s="253" t="s">
        <v>364</v>
      </c>
      <c r="F13" s="246">
        <v>1620</v>
      </c>
      <c r="G13" s="354">
        <f t="shared" si="3"/>
        <v>199.55399999999997</v>
      </c>
      <c r="H13" s="246"/>
      <c r="I13" s="487">
        <v>11.553999999999974</v>
      </c>
      <c r="J13" s="246">
        <v>188</v>
      </c>
      <c r="K13" s="354">
        <f t="shared" ref="K13" si="4">L13+M13+N13</f>
        <v>93.742999999999995</v>
      </c>
      <c r="L13" s="246"/>
      <c r="M13" s="246"/>
      <c r="N13" s="246">
        <v>93.742999999999995</v>
      </c>
      <c r="O13" s="249"/>
      <c r="P13" s="253"/>
      <c r="Q13" s="249"/>
    </row>
    <row r="14" spans="1:18" s="5" customFormat="1" ht="30">
      <c r="A14" s="244" t="s">
        <v>20</v>
      </c>
      <c r="B14" s="356" t="s">
        <v>280</v>
      </c>
      <c r="C14" s="294"/>
      <c r="D14" s="294"/>
      <c r="E14" s="294"/>
      <c r="F14" s="250">
        <f>SUM(F15:F16)</f>
        <v>9000</v>
      </c>
      <c r="G14" s="250">
        <f t="shared" ref="G14:O14" si="5">SUM(G15:G16)</f>
        <v>970.80399999999986</v>
      </c>
      <c r="H14" s="250">
        <f t="shared" si="5"/>
        <v>265.45899999999983</v>
      </c>
      <c r="I14" s="250">
        <f t="shared" si="5"/>
        <v>429.096</v>
      </c>
      <c r="J14" s="250">
        <f t="shared" si="5"/>
        <v>276.24900000000002</v>
      </c>
      <c r="K14" s="250">
        <f t="shared" si="5"/>
        <v>0</v>
      </c>
      <c r="L14" s="250">
        <f t="shared" si="5"/>
        <v>0</v>
      </c>
      <c r="M14" s="250">
        <f t="shared" si="5"/>
        <v>0</v>
      </c>
      <c r="N14" s="250">
        <f t="shared" si="5"/>
        <v>0</v>
      </c>
      <c r="O14" s="250">
        <f t="shared" si="5"/>
        <v>0</v>
      </c>
      <c r="P14" s="294"/>
      <c r="Q14" s="294"/>
    </row>
    <row r="15" spans="1:18" s="5" customFormat="1" ht="27.75" customHeight="1">
      <c r="A15" s="253">
        <v>1</v>
      </c>
      <c r="B15" s="357" t="s">
        <v>347</v>
      </c>
      <c r="C15" s="253" t="s">
        <v>333</v>
      </c>
      <c r="D15" s="355" t="s">
        <v>365</v>
      </c>
      <c r="E15" s="253" t="s">
        <v>366</v>
      </c>
      <c r="F15" s="246">
        <v>4000</v>
      </c>
      <c r="G15" s="354">
        <f t="shared" si="3"/>
        <v>281.76</v>
      </c>
      <c r="H15" s="487">
        <v>5.5109999999999673</v>
      </c>
      <c r="I15" s="488"/>
      <c r="J15" s="487">
        <v>276.24900000000002</v>
      </c>
      <c r="K15" s="250"/>
      <c r="L15" s="250"/>
      <c r="M15" s="250"/>
      <c r="N15" s="250"/>
      <c r="O15" s="398"/>
      <c r="P15" s="294"/>
      <c r="Q15" s="294"/>
    </row>
    <row r="16" spans="1:18" s="5" customFormat="1" ht="30">
      <c r="A16" s="253">
        <v>2</v>
      </c>
      <c r="B16" s="357" t="s">
        <v>348</v>
      </c>
      <c r="C16" s="253" t="s">
        <v>333</v>
      </c>
      <c r="D16" s="355" t="s">
        <v>313</v>
      </c>
      <c r="E16" s="355" t="s">
        <v>367</v>
      </c>
      <c r="F16" s="246">
        <v>5000</v>
      </c>
      <c r="G16" s="354">
        <f t="shared" si="3"/>
        <v>689.04399999999987</v>
      </c>
      <c r="H16" s="487">
        <v>259.94799999999987</v>
      </c>
      <c r="I16" s="487">
        <v>429.096</v>
      </c>
      <c r="J16" s="250"/>
      <c r="K16" s="250"/>
      <c r="L16" s="250"/>
      <c r="M16" s="250"/>
      <c r="N16" s="250"/>
      <c r="O16" s="398"/>
      <c r="P16" s="294"/>
      <c r="Q16" s="294"/>
    </row>
    <row r="17" spans="1:20" s="474" customFormat="1" ht="30">
      <c r="A17" s="466" t="s">
        <v>21</v>
      </c>
      <c r="B17" s="489" t="s">
        <v>314</v>
      </c>
      <c r="C17" s="471"/>
      <c r="D17" s="471"/>
      <c r="E17" s="471"/>
      <c r="F17" s="488">
        <f>F18</f>
        <v>280</v>
      </c>
      <c r="G17" s="488">
        <f t="shared" ref="G17:N17" si="6">G18</f>
        <v>280</v>
      </c>
      <c r="H17" s="488">
        <f t="shared" si="6"/>
        <v>0</v>
      </c>
      <c r="I17" s="488">
        <f t="shared" si="6"/>
        <v>0</v>
      </c>
      <c r="J17" s="488">
        <f t="shared" si="6"/>
        <v>280</v>
      </c>
      <c r="K17" s="488">
        <f t="shared" si="6"/>
        <v>280</v>
      </c>
      <c r="L17" s="488">
        <f t="shared" si="6"/>
        <v>0</v>
      </c>
      <c r="M17" s="488">
        <f t="shared" si="6"/>
        <v>0</v>
      </c>
      <c r="N17" s="488">
        <f t="shared" si="6"/>
        <v>280</v>
      </c>
      <c r="O17" s="496">
        <v>0</v>
      </c>
      <c r="P17" s="471"/>
      <c r="Q17" s="471"/>
    </row>
    <row r="18" spans="1:20" s="492" customFormat="1">
      <c r="A18" s="490"/>
      <c r="B18" s="460" t="s">
        <v>177</v>
      </c>
      <c r="C18" s="490"/>
      <c r="D18" s="490"/>
      <c r="E18" s="490"/>
      <c r="F18" s="491">
        <f>F19</f>
        <v>280</v>
      </c>
      <c r="G18" s="491">
        <f t="shared" ref="G18:O18" si="7">G19</f>
        <v>280</v>
      </c>
      <c r="H18" s="491">
        <f t="shared" si="7"/>
        <v>0</v>
      </c>
      <c r="I18" s="491">
        <f t="shared" si="7"/>
        <v>0</v>
      </c>
      <c r="J18" s="491">
        <f t="shared" si="7"/>
        <v>280</v>
      </c>
      <c r="K18" s="491">
        <f t="shared" si="7"/>
        <v>280</v>
      </c>
      <c r="L18" s="491">
        <f t="shared" si="7"/>
        <v>0</v>
      </c>
      <c r="M18" s="491">
        <f t="shared" si="7"/>
        <v>0</v>
      </c>
      <c r="N18" s="491">
        <f t="shared" si="7"/>
        <v>280</v>
      </c>
      <c r="O18" s="495">
        <f t="shared" si="7"/>
        <v>0</v>
      </c>
      <c r="P18" s="490"/>
      <c r="Q18" s="490"/>
      <c r="T18" s="493"/>
    </row>
    <row r="19" spans="1:20" s="492" customFormat="1">
      <c r="A19" s="490"/>
      <c r="B19" s="471" t="s">
        <v>370</v>
      </c>
      <c r="C19" s="490"/>
      <c r="D19" s="490"/>
      <c r="E19" s="490"/>
      <c r="F19" s="491">
        <f>F20</f>
        <v>280</v>
      </c>
      <c r="G19" s="491">
        <f t="shared" ref="G19:O19" si="8">G20</f>
        <v>280</v>
      </c>
      <c r="H19" s="491">
        <f t="shared" si="8"/>
        <v>0</v>
      </c>
      <c r="I19" s="491">
        <f t="shared" si="8"/>
        <v>0</v>
      </c>
      <c r="J19" s="491">
        <f t="shared" si="8"/>
        <v>280</v>
      </c>
      <c r="K19" s="491">
        <f t="shared" si="8"/>
        <v>280</v>
      </c>
      <c r="L19" s="491">
        <f t="shared" si="8"/>
        <v>0</v>
      </c>
      <c r="M19" s="491">
        <f t="shared" si="8"/>
        <v>0</v>
      </c>
      <c r="N19" s="491">
        <f t="shared" si="8"/>
        <v>280</v>
      </c>
      <c r="O19" s="495">
        <f t="shared" si="8"/>
        <v>0</v>
      </c>
      <c r="P19" s="490"/>
      <c r="Q19" s="490"/>
      <c r="T19" s="493"/>
    </row>
    <row r="20" spans="1:20" s="492" customFormat="1" ht="30">
      <c r="A20" s="253">
        <v>1</v>
      </c>
      <c r="B20" s="494" t="s">
        <v>368</v>
      </c>
      <c r="C20" s="253" t="s">
        <v>337</v>
      </c>
      <c r="D20" s="490" t="s">
        <v>369</v>
      </c>
      <c r="E20" s="490"/>
      <c r="F20" s="495">
        <v>280</v>
      </c>
      <c r="G20" s="354">
        <f t="shared" ref="G20" si="9">H20+I20+J20</f>
        <v>280</v>
      </c>
      <c r="H20" s="491"/>
      <c r="I20" s="491"/>
      <c r="J20" s="354">
        <v>280</v>
      </c>
      <c r="K20" s="354">
        <f t="shared" ref="K20" si="10">L20+M20+N20</f>
        <v>280</v>
      </c>
      <c r="L20" s="491"/>
      <c r="M20" s="491"/>
      <c r="N20" s="495">
        <v>280</v>
      </c>
      <c r="O20" s="496">
        <v>0</v>
      </c>
      <c r="P20" s="490"/>
      <c r="Q20" s="490"/>
      <c r="T20" s="493"/>
    </row>
    <row r="21" spans="1:20" s="492" customFormat="1">
      <c r="A21" s="497"/>
      <c r="B21" s="498"/>
      <c r="C21" s="497"/>
      <c r="D21" s="497"/>
      <c r="E21" s="497"/>
      <c r="F21" s="499"/>
      <c r="G21" s="499"/>
      <c r="H21" s="499"/>
      <c r="I21" s="499"/>
      <c r="J21" s="499"/>
      <c r="K21" s="499"/>
      <c r="L21" s="499"/>
      <c r="M21" s="499"/>
      <c r="N21" s="499"/>
      <c r="O21" s="500"/>
      <c r="P21" s="497"/>
      <c r="Q21" s="497"/>
      <c r="T21" s="493"/>
    </row>
  </sheetData>
  <mergeCells count="23">
    <mergeCell ref="I6:I8"/>
    <mergeCell ref="G6:G8"/>
    <mergeCell ref="J6:J8"/>
    <mergeCell ref="H6:H8"/>
    <mergeCell ref="K5:N5"/>
    <mergeCell ref="K6:K8"/>
    <mergeCell ref="L6:L8"/>
    <mergeCell ref="A2:Q2"/>
    <mergeCell ref="A3:Q3"/>
    <mergeCell ref="K4:Q4"/>
    <mergeCell ref="A5:A8"/>
    <mergeCell ref="B5:B8"/>
    <mergeCell ref="C5:C8"/>
    <mergeCell ref="D5:D8"/>
    <mergeCell ref="E5:F5"/>
    <mergeCell ref="F6:F8"/>
    <mergeCell ref="M6:M8"/>
    <mergeCell ref="N6:N8"/>
    <mergeCell ref="Q5:Q8"/>
    <mergeCell ref="E6:E8"/>
    <mergeCell ref="O5:O8"/>
    <mergeCell ref="P5:P8"/>
    <mergeCell ref="G5:J5"/>
  </mergeCells>
  <printOptions horizontalCentered="1"/>
  <pageMargins left="0.5" right="0.5" top="0.5" bottom="0.5" header="0.5" footer="0.5"/>
  <pageSetup paperSize="9" scale="70" orientation="landscape" verticalDpi="0" r:id="rId1"/>
  <colBreaks count="1" manualBreakCount="1">
    <brk id="17" max="1048575" man="1"/>
  </colBreaks>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154C5-B947-4C3A-A881-74D7CBAE879F}">
  <sheetPr>
    <tabColor rgb="FF00B050"/>
  </sheetPr>
  <dimension ref="A1:L39"/>
  <sheetViews>
    <sheetView tabSelected="1" zoomScaleNormal="100" workbookViewId="0">
      <pane ySplit="6" topLeftCell="A16" activePane="bottomLeft" state="frozen"/>
      <selection pane="bottomLeft" activeCell="D10" sqref="D10"/>
    </sheetView>
  </sheetViews>
  <sheetFormatPr defaultRowHeight="15.75"/>
  <cols>
    <col min="1" max="1" width="4.75" customWidth="1"/>
    <col min="2" max="2" width="41.5" customWidth="1"/>
    <col min="3" max="3" width="15.125" customWidth="1"/>
    <col min="4" max="4" width="8.625" customWidth="1"/>
    <col min="5" max="5" width="8.625" style="573" customWidth="1"/>
    <col min="6" max="7" width="11" customWidth="1"/>
    <col min="8" max="8" width="8.25" customWidth="1"/>
    <col min="9" max="9" width="10.375" customWidth="1"/>
    <col min="10" max="10" width="14.375" customWidth="1"/>
    <col min="11" max="11" width="10.75" customWidth="1"/>
    <col min="12" max="12" width="12" customWidth="1"/>
  </cols>
  <sheetData>
    <row r="1" spans="1:11">
      <c r="F1" s="672" t="s">
        <v>205</v>
      </c>
      <c r="G1" s="672"/>
      <c r="H1" s="672"/>
    </row>
    <row r="2" spans="1:11">
      <c r="A2" s="574" t="s">
        <v>380</v>
      </c>
      <c r="B2" s="574"/>
      <c r="C2" s="574"/>
      <c r="D2" s="574"/>
      <c r="E2" s="574"/>
      <c r="F2" s="574"/>
      <c r="G2" s="574"/>
      <c r="H2" s="574"/>
      <c r="I2" s="575"/>
      <c r="J2" s="575"/>
      <c r="K2" s="575"/>
    </row>
    <row r="3" spans="1:11">
      <c r="A3" s="574" t="s">
        <v>381</v>
      </c>
      <c r="B3" s="574"/>
      <c r="C3" s="574"/>
      <c r="D3" s="574"/>
      <c r="E3" s="574"/>
      <c r="F3" s="574"/>
      <c r="G3" s="574"/>
      <c r="H3" s="574"/>
      <c r="I3" s="575"/>
      <c r="J3" s="575"/>
      <c r="K3" s="575"/>
    </row>
    <row r="4" spans="1:11">
      <c r="A4" s="674" t="s">
        <v>379</v>
      </c>
      <c r="B4" s="576"/>
      <c r="C4" s="576"/>
      <c r="D4" s="576"/>
      <c r="E4" s="576"/>
      <c r="F4" s="576"/>
      <c r="G4" s="576"/>
      <c r="H4" s="576"/>
      <c r="I4" s="575"/>
      <c r="J4" s="575"/>
      <c r="K4" s="575"/>
    </row>
    <row r="5" spans="1:11" ht="16.5" customHeight="1">
      <c r="A5" s="577"/>
      <c r="B5" s="578"/>
      <c r="C5" s="577"/>
      <c r="D5" s="577"/>
      <c r="E5" s="579"/>
      <c r="F5" s="580"/>
      <c r="G5" s="580"/>
      <c r="H5" s="581"/>
      <c r="I5" s="578"/>
      <c r="J5" s="578"/>
      <c r="K5" s="582"/>
    </row>
    <row r="6" spans="1:11" ht="15" customHeight="1">
      <c r="A6" s="583" t="s">
        <v>382</v>
      </c>
      <c r="B6" s="583" t="s">
        <v>383</v>
      </c>
      <c r="C6" s="583" t="s">
        <v>384</v>
      </c>
      <c r="D6" s="583" t="s">
        <v>385</v>
      </c>
      <c r="E6" s="584" t="s">
        <v>386</v>
      </c>
      <c r="F6" s="583" t="s">
        <v>387</v>
      </c>
      <c r="G6" s="583" t="s">
        <v>441</v>
      </c>
      <c r="H6" s="585" t="s">
        <v>5</v>
      </c>
    </row>
    <row r="7" spans="1:11" ht="12.75" customHeight="1">
      <c r="A7" s="586"/>
      <c r="B7" s="586"/>
      <c r="C7" s="586"/>
      <c r="D7" s="586"/>
      <c r="E7" s="587"/>
      <c r="F7" s="586"/>
      <c r="G7" s="586"/>
      <c r="H7" s="588"/>
    </row>
    <row r="8" spans="1:11" ht="54.75" customHeight="1">
      <c r="A8" s="589"/>
      <c r="B8" s="589"/>
      <c r="C8" s="589"/>
      <c r="D8" s="589"/>
      <c r="E8" s="590"/>
      <c r="F8" s="589"/>
      <c r="G8" s="589"/>
      <c r="H8" s="591"/>
    </row>
    <row r="9" spans="1:11" ht="22.5" customHeight="1">
      <c r="A9" s="592"/>
      <c r="B9" s="593" t="s">
        <v>277</v>
      </c>
      <c r="C9" s="593"/>
      <c r="D9" s="593"/>
      <c r="E9" s="594">
        <f>E10+E11+E12+E17+E19+E24+E26+E27+E29+E34</f>
        <v>2890</v>
      </c>
      <c r="F9" s="594">
        <f>F10+F11+F12+F17+F19+F24+F26+F27+F29+F34</f>
        <v>652.11299999999994</v>
      </c>
      <c r="G9" s="594">
        <v>0</v>
      </c>
      <c r="H9" s="595"/>
      <c r="I9" s="596"/>
      <c r="J9" s="596"/>
      <c r="K9" s="596"/>
    </row>
    <row r="10" spans="1:11" s="605" customFormat="1" ht="32.25" customHeight="1">
      <c r="A10" s="597" t="s">
        <v>2</v>
      </c>
      <c r="B10" s="598" t="s">
        <v>388</v>
      </c>
      <c r="C10" s="599"/>
      <c r="D10" s="600"/>
      <c r="E10" s="601">
        <v>0</v>
      </c>
      <c r="F10" s="602">
        <v>0</v>
      </c>
      <c r="G10" s="594">
        <v>0</v>
      </c>
      <c r="H10" s="603"/>
      <c r="I10" s="604"/>
      <c r="J10" s="604"/>
      <c r="K10" s="604"/>
    </row>
    <row r="11" spans="1:11" s="605" customFormat="1" ht="31.5" customHeight="1">
      <c r="A11" s="606" t="s">
        <v>3</v>
      </c>
      <c r="B11" s="607" t="s">
        <v>389</v>
      </c>
      <c r="C11" s="608"/>
      <c r="D11" s="608"/>
      <c r="E11" s="609">
        <v>0</v>
      </c>
      <c r="F11" s="610">
        <v>0</v>
      </c>
      <c r="G11" s="594">
        <v>0</v>
      </c>
      <c r="H11" s="603"/>
    </row>
    <row r="12" spans="1:11" ht="54" customHeight="1">
      <c r="A12" s="611" t="s">
        <v>180</v>
      </c>
      <c r="B12" s="612" t="s">
        <v>390</v>
      </c>
      <c r="C12" s="613"/>
      <c r="D12" s="613"/>
      <c r="E12" s="614">
        <f>E13+E15</f>
        <v>1516</v>
      </c>
      <c r="F12" s="614">
        <f>F13+F15</f>
        <v>6.08</v>
      </c>
      <c r="G12" s="594">
        <v>0</v>
      </c>
      <c r="H12" s="615"/>
    </row>
    <row r="13" spans="1:11" s="619" customFormat="1" ht="50.25" customHeight="1">
      <c r="A13" s="611">
        <v>1</v>
      </c>
      <c r="B13" s="612" t="s">
        <v>391</v>
      </c>
      <c r="C13" s="616"/>
      <c r="D13" s="613"/>
      <c r="E13" s="614">
        <f>E14</f>
        <v>1176</v>
      </c>
      <c r="F13" s="617">
        <v>0</v>
      </c>
      <c r="G13" s="617"/>
      <c r="H13" s="618"/>
    </row>
    <row r="14" spans="1:11" ht="33.75" customHeight="1">
      <c r="A14" s="620" t="s">
        <v>392</v>
      </c>
      <c r="B14" s="621" t="s">
        <v>393</v>
      </c>
      <c r="C14" s="616" t="s">
        <v>394</v>
      </c>
      <c r="D14" s="622" t="s">
        <v>395</v>
      </c>
      <c r="E14" s="623">
        <v>1176</v>
      </c>
      <c r="F14" s="624">
        <v>0</v>
      </c>
      <c r="G14" s="673"/>
      <c r="H14" s="625"/>
    </row>
    <row r="15" spans="1:11" s="619" customFormat="1" ht="57" customHeight="1">
      <c r="A15" s="503">
        <v>2</v>
      </c>
      <c r="B15" s="626" t="s">
        <v>396</v>
      </c>
      <c r="C15" s="626"/>
      <c r="D15" s="626"/>
      <c r="E15" s="627">
        <f>E16</f>
        <v>340</v>
      </c>
      <c r="F15" s="628">
        <f>F16</f>
        <v>6.08</v>
      </c>
      <c r="G15" s="628"/>
      <c r="H15" s="629"/>
    </row>
    <row r="16" spans="1:11" ht="35.25" customHeight="1">
      <c r="A16" s="611" t="s">
        <v>397</v>
      </c>
      <c r="B16" s="615" t="s">
        <v>398</v>
      </c>
      <c r="C16" s="616" t="s">
        <v>399</v>
      </c>
      <c r="D16" s="616" t="s">
        <v>400</v>
      </c>
      <c r="E16" s="630">
        <v>340</v>
      </c>
      <c r="F16" s="628">
        <f>6.08</f>
        <v>6.08</v>
      </c>
      <c r="G16" s="628"/>
      <c r="H16" s="335"/>
    </row>
    <row r="17" spans="1:12" s="619" customFormat="1" ht="51" customHeight="1">
      <c r="A17" s="503" t="s">
        <v>181</v>
      </c>
      <c r="B17" s="612" t="s">
        <v>401</v>
      </c>
      <c r="C17" s="503"/>
      <c r="D17" s="613"/>
      <c r="E17" s="627">
        <f>E18</f>
        <v>421</v>
      </c>
      <c r="F17" s="631">
        <f>F18</f>
        <v>82</v>
      </c>
      <c r="G17" s="631"/>
      <c r="H17" s="629"/>
    </row>
    <row r="18" spans="1:12" ht="34.5" customHeight="1">
      <c r="A18" s="620" t="s">
        <v>397</v>
      </c>
      <c r="B18" s="621" t="s">
        <v>402</v>
      </c>
      <c r="C18" s="616" t="s">
        <v>403</v>
      </c>
      <c r="D18" s="632" t="s">
        <v>404</v>
      </c>
      <c r="E18" s="630">
        <v>421</v>
      </c>
      <c r="F18" s="630">
        <f>82</f>
        <v>82</v>
      </c>
      <c r="G18" s="630"/>
      <c r="H18" s="633"/>
    </row>
    <row r="19" spans="1:12" s="619" customFormat="1" ht="38.25" customHeight="1">
      <c r="A19" s="503" t="s">
        <v>405</v>
      </c>
      <c r="B19" s="612" t="s">
        <v>406</v>
      </c>
      <c r="C19" s="634"/>
      <c r="D19" s="613"/>
      <c r="E19" s="635">
        <f>E20+E22</f>
        <v>450</v>
      </c>
      <c r="F19" s="636">
        <v>0</v>
      </c>
      <c r="G19" s="636"/>
      <c r="H19" s="629"/>
    </row>
    <row r="20" spans="1:12" ht="66" customHeight="1">
      <c r="A20" s="616">
        <v>1</v>
      </c>
      <c r="B20" s="637" t="s">
        <v>407</v>
      </c>
      <c r="C20" s="622"/>
      <c r="D20" s="622"/>
      <c r="E20" s="635">
        <f>E21</f>
        <v>268</v>
      </c>
      <c r="F20" s="638"/>
      <c r="G20" s="638"/>
      <c r="H20" s="618"/>
    </row>
    <row r="21" spans="1:12" ht="36.75" customHeight="1">
      <c r="A21" s="616" t="s">
        <v>392</v>
      </c>
      <c r="B21" s="639" t="s">
        <v>408</v>
      </c>
      <c r="C21" s="622" t="s">
        <v>333</v>
      </c>
      <c r="D21" s="622" t="s">
        <v>409</v>
      </c>
      <c r="E21" s="635">
        <v>268</v>
      </c>
      <c r="F21" s="638"/>
      <c r="G21" s="638"/>
      <c r="H21" s="640"/>
    </row>
    <row r="22" spans="1:12" ht="36" customHeight="1">
      <c r="A22" s="616">
        <v>2</v>
      </c>
      <c r="B22" s="639" t="s">
        <v>410</v>
      </c>
      <c r="C22" s="622"/>
      <c r="D22" s="622"/>
      <c r="E22" s="635">
        <f>E23</f>
        <v>182</v>
      </c>
      <c r="F22" s="638"/>
      <c r="G22" s="638"/>
      <c r="H22" s="641"/>
    </row>
    <row r="23" spans="1:12" ht="40.5" customHeight="1">
      <c r="A23" s="616" t="s">
        <v>392</v>
      </c>
      <c r="B23" s="639" t="s">
        <v>411</v>
      </c>
      <c r="C23" s="622" t="s">
        <v>412</v>
      </c>
      <c r="D23" s="622" t="s">
        <v>413</v>
      </c>
      <c r="E23" s="635">
        <v>182</v>
      </c>
      <c r="F23" s="638"/>
      <c r="G23" s="638"/>
      <c r="H23" s="641"/>
    </row>
    <row r="24" spans="1:12" ht="42" customHeight="1">
      <c r="A24" s="642" t="s">
        <v>414</v>
      </c>
      <c r="B24" s="643" t="s">
        <v>415</v>
      </c>
      <c r="C24" s="644"/>
      <c r="D24" s="644"/>
      <c r="E24" s="609">
        <f>E25</f>
        <v>38</v>
      </c>
      <c r="F24" s="609">
        <v>0</v>
      </c>
      <c r="G24" s="609"/>
      <c r="H24" s="633"/>
    </row>
    <row r="25" spans="1:12" ht="30" customHeight="1">
      <c r="A25" s="645" t="s">
        <v>397</v>
      </c>
      <c r="B25" s="646" t="s">
        <v>416</v>
      </c>
      <c r="C25" s="647" t="s">
        <v>403</v>
      </c>
      <c r="D25" s="647" t="s">
        <v>417</v>
      </c>
      <c r="E25" s="635">
        <v>38</v>
      </c>
      <c r="F25" s="635"/>
      <c r="G25" s="635"/>
      <c r="H25" s="616"/>
    </row>
    <row r="26" spans="1:12" s="650" customFormat="1" ht="39.75" customHeight="1">
      <c r="A26" s="648" t="s">
        <v>375</v>
      </c>
      <c r="B26" s="643" t="s">
        <v>418</v>
      </c>
      <c r="C26" s="649"/>
      <c r="D26" s="649"/>
      <c r="E26" s="609">
        <v>0</v>
      </c>
      <c r="F26" s="609">
        <v>0</v>
      </c>
      <c r="G26" s="609"/>
      <c r="H26" s="503"/>
    </row>
    <row r="27" spans="1:12" s="655" customFormat="1" ht="39" customHeight="1">
      <c r="A27" s="503" t="s">
        <v>351</v>
      </c>
      <c r="B27" s="651" t="s">
        <v>419</v>
      </c>
      <c r="C27" s="634"/>
      <c r="D27" s="613"/>
      <c r="E27" s="601">
        <f>E28</f>
        <v>312</v>
      </c>
      <c r="F27" s="601">
        <f>F28</f>
        <v>459.21499999999997</v>
      </c>
      <c r="G27" s="601"/>
      <c r="H27" s="652"/>
      <c r="I27" s="653"/>
      <c r="J27" s="654"/>
      <c r="K27" s="654"/>
      <c r="L27" s="654"/>
    </row>
    <row r="28" spans="1:12" s="660" customFormat="1" ht="43.5" customHeight="1">
      <c r="A28" s="622" t="s">
        <v>392</v>
      </c>
      <c r="B28" s="639" t="s">
        <v>420</v>
      </c>
      <c r="C28" s="622" t="s">
        <v>394</v>
      </c>
      <c r="D28" s="622" t="s">
        <v>421</v>
      </c>
      <c r="E28" s="656">
        <v>312</v>
      </c>
      <c r="F28" s="657">
        <f>36.315+422.9</f>
        <v>459.21499999999997</v>
      </c>
      <c r="G28" s="657"/>
      <c r="H28" s="658"/>
      <c r="I28" s="659"/>
    </row>
    <row r="29" spans="1:12" ht="40.5" customHeight="1">
      <c r="A29" s="593" t="s">
        <v>422</v>
      </c>
      <c r="B29" s="661" t="s">
        <v>423</v>
      </c>
      <c r="C29" s="632"/>
      <c r="D29" s="662"/>
      <c r="E29" s="663">
        <f>E30+E33</f>
        <v>4</v>
      </c>
      <c r="F29" s="663">
        <f>F30+F33</f>
        <v>104.818</v>
      </c>
      <c r="G29" s="663"/>
      <c r="H29" s="633"/>
    </row>
    <row r="30" spans="1:12" s="619" customFormat="1" ht="47.25" customHeight="1">
      <c r="A30" s="593" t="s">
        <v>392</v>
      </c>
      <c r="B30" s="661" t="s">
        <v>424</v>
      </c>
      <c r="C30" s="593"/>
      <c r="D30" s="664"/>
      <c r="E30" s="663"/>
      <c r="F30" s="663">
        <f>F31+F32</f>
        <v>85.817999999999998</v>
      </c>
      <c r="G30" s="663"/>
      <c r="H30" s="629"/>
    </row>
    <row r="31" spans="1:12" ht="47.25" customHeight="1">
      <c r="A31" s="632"/>
      <c r="B31" s="621" t="s">
        <v>425</v>
      </c>
      <c r="C31" s="632"/>
      <c r="D31" s="662"/>
      <c r="E31" s="665"/>
      <c r="F31" s="665">
        <v>45.817999999999998</v>
      </c>
      <c r="G31" s="665"/>
      <c r="H31" s="633"/>
    </row>
    <row r="32" spans="1:12" ht="47.25" customHeight="1">
      <c r="A32" s="632"/>
      <c r="B32" s="621" t="s">
        <v>426</v>
      </c>
      <c r="C32" s="632"/>
      <c r="D32" s="662"/>
      <c r="E32" s="665"/>
      <c r="F32" s="665">
        <v>40</v>
      </c>
      <c r="G32" s="665"/>
      <c r="H32" s="633"/>
    </row>
    <row r="33" spans="1:8" s="619" customFormat="1" ht="46.5" customHeight="1">
      <c r="A33" s="611" t="s">
        <v>427</v>
      </c>
      <c r="B33" s="661" t="s">
        <v>428</v>
      </c>
      <c r="C33" s="632" t="s">
        <v>394</v>
      </c>
      <c r="D33" s="620" t="s">
        <v>429</v>
      </c>
      <c r="E33" s="627">
        <v>4</v>
      </c>
      <c r="F33" s="666">
        <v>19</v>
      </c>
      <c r="G33" s="666"/>
      <c r="H33" s="629"/>
    </row>
    <row r="34" spans="1:8" ht="53.25" customHeight="1">
      <c r="A34" s="593" t="s">
        <v>430</v>
      </c>
      <c r="B34" s="661" t="s">
        <v>431</v>
      </c>
      <c r="C34" s="620"/>
      <c r="D34" s="611"/>
      <c r="E34" s="627">
        <f>E35+E39</f>
        <v>149</v>
      </c>
      <c r="F34" s="666">
        <v>0</v>
      </c>
      <c r="G34" s="666"/>
      <c r="H34" s="633"/>
    </row>
    <row r="35" spans="1:8" ht="109.5" customHeight="1">
      <c r="A35" s="620">
        <v>1</v>
      </c>
      <c r="B35" s="621" t="s">
        <v>432</v>
      </c>
      <c r="C35" s="632"/>
      <c r="D35" s="620"/>
      <c r="E35" s="667">
        <f>E36+E37+E38</f>
        <v>109</v>
      </c>
      <c r="F35" s="592"/>
      <c r="G35" s="592"/>
      <c r="H35" s="616"/>
    </row>
    <row r="36" spans="1:8" ht="73.5" customHeight="1">
      <c r="A36" s="620" t="s">
        <v>392</v>
      </c>
      <c r="B36" s="668" t="s">
        <v>433</v>
      </c>
      <c r="C36" s="632" t="s">
        <v>434</v>
      </c>
      <c r="D36" s="620" t="s">
        <v>435</v>
      </c>
      <c r="E36" s="667">
        <v>60</v>
      </c>
      <c r="F36" s="592"/>
      <c r="G36" s="592"/>
      <c r="H36" s="616"/>
    </row>
    <row r="37" spans="1:8" ht="36.75" customHeight="1">
      <c r="A37" s="620" t="s">
        <v>392</v>
      </c>
      <c r="B37" s="668" t="s">
        <v>436</v>
      </c>
      <c r="C37" s="632" t="s">
        <v>333</v>
      </c>
      <c r="D37" s="632" t="s">
        <v>437</v>
      </c>
      <c r="E37" s="667">
        <v>20</v>
      </c>
      <c r="F37" s="592"/>
      <c r="G37" s="592"/>
      <c r="H37" s="616"/>
    </row>
    <row r="38" spans="1:8" ht="31.5" customHeight="1">
      <c r="A38" s="620" t="s">
        <v>392</v>
      </c>
      <c r="B38" s="668" t="s">
        <v>438</v>
      </c>
      <c r="C38" s="632" t="s">
        <v>333</v>
      </c>
      <c r="D38" s="632" t="s">
        <v>437</v>
      </c>
      <c r="E38" s="667">
        <v>29</v>
      </c>
      <c r="F38" s="592"/>
      <c r="G38" s="592"/>
      <c r="H38" s="616"/>
    </row>
    <row r="39" spans="1:8" ht="38.25" customHeight="1">
      <c r="A39" s="632">
        <v>2</v>
      </c>
      <c r="B39" s="621" t="s">
        <v>439</v>
      </c>
      <c r="C39" s="620" t="s">
        <v>333</v>
      </c>
      <c r="D39" s="669" t="s">
        <v>440</v>
      </c>
      <c r="E39" s="670">
        <v>40</v>
      </c>
      <c r="F39" s="671"/>
      <c r="G39" s="671"/>
      <c r="H39" s="640"/>
    </row>
  </sheetData>
  <mergeCells count="12">
    <mergeCell ref="C6:C8"/>
    <mergeCell ref="D6:D8"/>
    <mergeCell ref="E6:E8"/>
    <mergeCell ref="F6:F8"/>
    <mergeCell ref="H6:H8"/>
    <mergeCell ref="F1:H1"/>
    <mergeCell ref="A2:H2"/>
    <mergeCell ref="A3:H3"/>
    <mergeCell ref="A4:H4"/>
    <mergeCell ref="A6:A8"/>
    <mergeCell ref="B6:B8"/>
    <mergeCell ref="G6:G8"/>
  </mergeCells>
  <printOptions horizontalCentered="1"/>
  <pageMargins left="0.5" right="0.5" top="0.5" bottom="0.5" header="0.5" footer="0.5"/>
  <pageSetup paperSize="9" scale="70" orientation="landscape" verticalDpi="0" r:id="rId1"/>
  <colBreaks count="1" manualBreakCount="1">
    <brk id="18" max="1048575" man="1"/>
  </colBreaks>
  <drawing r:id="rId2"/>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sheetPr>
    <tabColor rgb="FF00B050"/>
  </sheetPr>
  <dimension ref="A1:F11"/>
  <sheetViews>
    <sheetView workbookViewId="0">
      <selection activeCell="A11" sqref="A11:F11"/>
    </sheetView>
  </sheetViews>
  <sheetFormatPr defaultRowHeight="15.75"/>
  <cols>
    <col min="2" max="2" width="40" customWidth="1"/>
    <col min="3" max="3" width="52.25" customWidth="1"/>
    <col min="4" max="4" width="17.625" customWidth="1"/>
    <col min="5" max="5" width="15.125" customWidth="1"/>
  </cols>
  <sheetData>
    <row r="1" spans="1:6">
      <c r="A1" s="568" t="s">
        <v>205</v>
      </c>
      <c r="B1" s="568"/>
      <c r="C1" s="155"/>
      <c r="D1" s="154"/>
      <c r="E1" s="154"/>
      <c r="F1" s="154"/>
    </row>
    <row r="2" spans="1:6">
      <c r="A2" s="563" t="s">
        <v>206</v>
      </c>
      <c r="B2" s="563"/>
      <c r="C2" s="563"/>
      <c r="D2" s="563"/>
      <c r="E2" s="563"/>
      <c r="F2" s="563"/>
    </row>
    <row r="3" spans="1:6">
      <c r="A3" s="566" t="str">
        <f>'Biểu 2 MTQG (VĐT)'!A4</f>
        <v>(Kèm theo Báo cáo số: 462/BC-UBND ngày 05/9/2025 của UBND xã Mường Tè)</v>
      </c>
      <c r="B3" s="567"/>
      <c r="C3" s="567"/>
      <c r="D3" s="567"/>
      <c r="E3" s="567"/>
      <c r="F3" s="567"/>
    </row>
    <row r="4" spans="1:6" ht="42.75">
      <c r="A4" s="156" t="s">
        <v>203</v>
      </c>
      <c r="B4" s="156" t="s">
        <v>207</v>
      </c>
      <c r="C4" s="156" t="s">
        <v>208</v>
      </c>
      <c r="D4" s="156" t="s">
        <v>209</v>
      </c>
      <c r="E4" s="156" t="s">
        <v>210</v>
      </c>
      <c r="F4" s="156" t="s">
        <v>5</v>
      </c>
    </row>
    <row r="5" spans="1:6">
      <c r="A5" s="183" t="s">
        <v>2</v>
      </c>
      <c r="B5" s="184" t="s">
        <v>250</v>
      </c>
      <c r="C5" s="183"/>
      <c r="D5" s="183"/>
      <c r="E5" s="183"/>
      <c r="F5" s="183"/>
    </row>
    <row r="6" spans="1:6" s="15" customFormat="1" ht="105">
      <c r="A6" s="157"/>
      <c r="B6" s="185" t="s">
        <v>251</v>
      </c>
      <c r="C6" s="157" t="s">
        <v>252</v>
      </c>
      <c r="D6" s="157"/>
      <c r="E6" s="157"/>
      <c r="F6" s="157" t="s">
        <v>253</v>
      </c>
    </row>
    <row r="7" spans="1:6" s="5" customFormat="1">
      <c r="A7" s="186" t="s">
        <v>3</v>
      </c>
      <c r="B7" s="187" t="s">
        <v>254</v>
      </c>
      <c r="C7" s="186"/>
      <c r="D7" s="186"/>
      <c r="E7" s="186"/>
      <c r="F7" s="186"/>
    </row>
    <row r="8" spans="1:6" ht="75">
      <c r="A8" s="157">
        <v>1</v>
      </c>
      <c r="B8" s="185" t="s">
        <v>256</v>
      </c>
      <c r="C8" s="157" t="s">
        <v>257</v>
      </c>
      <c r="D8" s="157" t="s">
        <v>255</v>
      </c>
      <c r="E8" s="157" t="s">
        <v>255</v>
      </c>
      <c r="F8" s="158"/>
    </row>
    <row r="9" spans="1:6">
      <c r="A9" s="159"/>
      <c r="B9" s="160"/>
      <c r="C9" s="160"/>
      <c r="D9" s="160"/>
      <c r="E9" s="160"/>
      <c r="F9" s="160"/>
    </row>
    <row r="10" spans="1:6">
      <c r="A10" s="564" t="s">
        <v>42</v>
      </c>
      <c r="B10" s="564"/>
      <c r="C10" s="155"/>
      <c r="D10" s="154"/>
      <c r="E10" s="154"/>
      <c r="F10" s="154"/>
    </row>
    <row r="11" spans="1:6">
      <c r="A11" s="565" t="s">
        <v>211</v>
      </c>
      <c r="B11" s="565"/>
      <c r="C11" s="565"/>
      <c r="D11" s="565"/>
      <c r="E11" s="565"/>
      <c r="F11" s="565"/>
    </row>
  </sheetData>
  <mergeCells count="5">
    <mergeCell ref="A2:F2"/>
    <mergeCell ref="A10:B10"/>
    <mergeCell ref="A11:F11"/>
    <mergeCell ref="A3:F3"/>
    <mergeCell ref="A1:B1"/>
  </mergeCells>
  <printOptions horizontalCentered="1"/>
  <pageMargins left="0.19685039370078741" right="0.19685039370078741" top="0.74803149606299213" bottom="0.74803149606299213" header="0.31496062992125984" footer="0.31496062992125984"/>
  <pageSetup paperSize="9" scale="90" orientation="landscape"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B00-000000000000}">
  <sheetPr>
    <tabColor rgb="FF00B050"/>
  </sheetPr>
  <dimension ref="A1:D22"/>
  <sheetViews>
    <sheetView topLeftCell="A7" workbookViewId="0">
      <selection activeCell="C20" sqref="C20"/>
    </sheetView>
  </sheetViews>
  <sheetFormatPr defaultRowHeight="15.75"/>
  <cols>
    <col min="1" max="1" width="6.125" customWidth="1"/>
    <col min="2" max="2" width="34.125" customWidth="1"/>
    <col min="3" max="3" width="81.625" customWidth="1"/>
    <col min="4" max="4" width="9.125" customWidth="1"/>
  </cols>
  <sheetData>
    <row r="1" spans="1:4">
      <c r="A1" s="569" t="s">
        <v>212</v>
      </c>
      <c r="B1" s="569"/>
      <c r="C1" s="162"/>
      <c r="D1" s="161"/>
    </row>
    <row r="2" spans="1:4">
      <c r="A2" s="570" t="s">
        <v>213</v>
      </c>
      <c r="B2" s="570"/>
      <c r="C2" s="570"/>
      <c r="D2" s="570"/>
    </row>
    <row r="3" spans="1:4">
      <c r="A3" s="571" t="str">
        <f>'PL4 tình hình các '!A3:F3</f>
        <v>(Kèm theo Báo cáo số: 462/BC-UBND ngày 05/9/2025 của UBND xã Mường Tè)</v>
      </c>
      <c r="B3" s="572"/>
      <c r="C3" s="572"/>
      <c r="D3" s="572"/>
    </row>
    <row r="4" spans="1:4">
      <c r="A4" s="163" t="s">
        <v>203</v>
      </c>
      <c r="B4" s="163" t="s">
        <v>214</v>
      </c>
      <c r="C4" s="164" t="s">
        <v>215</v>
      </c>
      <c r="D4" s="163" t="s">
        <v>5</v>
      </c>
    </row>
    <row r="5" spans="1:4">
      <c r="A5" s="171" t="s">
        <v>2</v>
      </c>
      <c r="B5" s="172" t="s">
        <v>249</v>
      </c>
      <c r="C5" s="173"/>
      <c r="D5" s="174"/>
    </row>
    <row r="6" spans="1:4">
      <c r="A6" s="166">
        <v>1</v>
      </c>
      <c r="B6" s="167" t="s">
        <v>216</v>
      </c>
      <c r="C6" s="181" t="s">
        <v>217</v>
      </c>
      <c r="D6" s="167"/>
    </row>
    <row r="7" spans="1:4" ht="30">
      <c r="A7" s="166">
        <v>2</v>
      </c>
      <c r="B7" s="167" t="s">
        <v>218</v>
      </c>
      <c r="C7" s="181" t="s">
        <v>230</v>
      </c>
      <c r="D7" s="167"/>
    </row>
    <row r="8" spans="1:4">
      <c r="A8" s="166">
        <v>3</v>
      </c>
      <c r="B8" s="167" t="s">
        <v>234</v>
      </c>
      <c r="C8" s="181" t="s">
        <v>235</v>
      </c>
      <c r="D8" s="167"/>
    </row>
    <row r="9" spans="1:4" ht="30">
      <c r="A9" s="166">
        <v>4</v>
      </c>
      <c r="B9" s="167" t="s">
        <v>232</v>
      </c>
      <c r="C9" s="181" t="s">
        <v>233</v>
      </c>
      <c r="D9" s="167"/>
    </row>
    <row r="10" spans="1:4" ht="30">
      <c r="A10" s="166">
        <v>5</v>
      </c>
      <c r="B10" s="167" t="s">
        <v>219</v>
      </c>
      <c r="C10" s="181" t="s">
        <v>231</v>
      </c>
      <c r="D10" s="167"/>
    </row>
    <row r="11" spans="1:4" s="5" customFormat="1">
      <c r="A11" s="180" t="s">
        <v>3</v>
      </c>
      <c r="B11" s="172" t="s">
        <v>248</v>
      </c>
      <c r="C11" s="182"/>
      <c r="D11" s="165"/>
    </row>
    <row r="12" spans="1:4" ht="30">
      <c r="A12" s="166">
        <v>1</v>
      </c>
      <c r="B12" s="167" t="s">
        <v>236</v>
      </c>
      <c r="C12" s="181" t="s">
        <v>237</v>
      </c>
      <c r="D12" s="167"/>
    </row>
    <row r="13" spans="1:4">
      <c r="A13" s="166">
        <v>2</v>
      </c>
      <c r="B13" s="167" t="s">
        <v>238</v>
      </c>
      <c r="C13" s="181" t="s">
        <v>239</v>
      </c>
      <c r="D13" s="167"/>
    </row>
    <row r="14" spans="1:4" s="5" customFormat="1">
      <c r="A14" s="166">
        <v>3</v>
      </c>
      <c r="B14" s="167" t="s">
        <v>220</v>
      </c>
      <c r="C14" s="181" t="s">
        <v>221</v>
      </c>
      <c r="D14" s="165"/>
    </row>
    <row r="15" spans="1:4" s="5" customFormat="1" ht="30">
      <c r="A15" s="166">
        <v>4</v>
      </c>
      <c r="B15" s="167" t="s">
        <v>240</v>
      </c>
      <c r="C15" s="181" t="s">
        <v>245</v>
      </c>
      <c r="D15" s="165"/>
    </row>
    <row r="16" spans="1:4" s="5" customFormat="1">
      <c r="A16" s="166">
        <v>5</v>
      </c>
      <c r="B16" s="167" t="s">
        <v>241</v>
      </c>
      <c r="C16" s="181" t="s">
        <v>242</v>
      </c>
      <c r="D16" s="165"/>
    </row>
    <row r="17" spans="1:4" s="5" customFormat="1" ht="30">
      <c r="A17" s="166">
        <v>6</v>
      </c>
      <c r="B17" s="167" t="s">
        <v>243</v>
      </c>
      <c r="C17" s="181" t="s">
        <v>244</v>
      </c>
      <c r="D17" s="165"/>
    </row>
    <row r="18" spans="1:4" ht="30">
      <c r="A18" s="166">
        <v>7</v>
      </c>
      <c r="B18" s="167" t="s">
        <v>222</v>
      </c>
      <c r="C18" s="181" t="s">
        <v>223</v>
      </c>
      <c r="D18" s="167"/>
    </row>
    <row r="19" spans="1:4">
      <c r="A19" s="166">
        <v>8</v>
      </c>
      <c r="B19" s="167" t="s">
        <v>246</v>
      </c>
      <c r="C19" s="181" t="s">
        <v>247</v>
      </c>
      <c r="D19" s="167"/>
    </row>
    <row r="20" spans="1:4" ht="30">
      <c r="A20" s="166">
        <v>9</v>
      </c>
      <c r="B20" s="167" t="s">
        <v>224</v>
      </c>
      <c r="C20" s="181" t="s">
        <v>225</v>
      </c>
      <c r="D20" s="167"/>
    </row>
    <row r="21" spans="1:4">
      <c r="A21" s="166">
        <v>10</v>
      </c>
      <c r="B21" s="167" t="s">
        <v>226</v>
      </c>
      <c r="C21" s="181" t="s">
        <v>227</v>
      </c>
      <c r="D21" s="167"/>
    </row>
    <row r="22" spans="1:4">
      <c r="A22" s="168"/>
      <c r="B22" s="169"/>
      <c r="C22" s="169"/>
      <c r="D22" s="169"/>
    </row>
  </sheetData>
  <mergeCells count="3">
    <mergeCell ref="A1:B1"/>
    <mergeCell ref="A2:D2"/>
    <mergeCell ref="A3:D3"/>
  </mergeCells>
  <printOptions horizontalCentered="1"/>
  <pageMargins left="0.31496062992125984" right="0.31496062992125984" top="0.51181102362204722" bottom="0.51181102362204722"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C00-000000000000}">
  <sheetPr codeName="Sheet20"/>
  <dimension ref="A1:C35"/>
  <sheetViews>
    <sheetView workbookViewId="0">
      <selection activeCell="C26" sqref="C26"/>
    </sheetView>
  </sheetViews>
  <sheetFormatPr defaultColWidth="7" defaultRowHeight="12.75"/>
  <cols>
    <col min="1" max="1" width="22.875" style="1" customWidth="1"/>
    <col min="2" max="2" width="1" style="1" customWidth="1"/>
    <col min="3" max="3" width="24.625" style="1" customWidth="1"/>
    <col min="4" max="16384" width="7" style="1"/>
  </cols>
  <sheetData>
    <row r="1" spans="1:3" ht="13.5" thickBot="1"/>
    <row r="2" spans="1:3" ht="16.5" thickBot="1">
      <c r="A2" s="2"/>
      <c r="C2" s="2"/>
    </row>
    <row r="3" spans="1:3" ht="15.75">
      <c r="A3" s="2"/>
      <c r="C3" s="2"/>
    </row>
    <row r="4" spans="1:3" ht="15.75">
      <c r="A4" s="2"/>
      <c r="C4" s="2"/>
    </row>
    <row r="5" spans="1:3" ht="15.75">
      <c r="A5" s="2"/>
      <c r="C5" s="2"/>
    </row>
    <row r="6" spans="1:3" ht="16.5" thickBot="1">
      <c r="A6" s="2"/>
      <c r="C6" s="2"/>
    </row>
    <row r="7" spans="1:3" ht="15.75">
      <c r="C7" s="2"/>
    </row>
    <row r="8" spans="1:3" ht="16.5" thickBot="1">
      <c r="C8" s="2"/>
    </row>
    <row r="9" spans="1:3" ht="16.5" thickBot="1">
      <c r="A9" s="2"/>
    </row>
    <row r="10" spans="1:3" ht="16.5" thickBot="1">
      <c r="A10" s="2"/>
      <c r="C10" s="2"/>
    </row>
    <row r="11" spans="1:3" ht="15.75">
      <c r="A11" s="2"/>
      <c r="C11" s="2"/>
    </row>
    <row r="12" spans="1:3" ht="15.75">
      <c r="A12" s="2"/>
      <c r="C12" s="2"/>
    </row>
    <row r="13" spans="1:3" ht="15.75">
      <c r="A13" s="2"/>
      <c r="C13" s="2"/>
    </row>
    <row r="14" spans="1:3" ht="15.75">
      <c r="A14" s="2"/>
      <c r="C14" s="2"/>
    </row>
    <row r="15" spans="1:3" ht="15.75">
      <c r="A15" s="2"/>
      <c r="C15" s="2"/>
    </row>
    <row r="16" spans="1:3" ht="15.75">
      <c r="A16" s="2"/>
      <c r="C16" s="2"/>
    </row>
    <row r="17" spans="1:3" ht="15.75">
      <c r="A17" s="2"/>
      <c r="C17" s="2"/>
    </row>
    <row r="18" spans="1:3" ht="15.75">
      <c r="A18" s="2"/>
      <c r="C18" s="2"/>
    </row>
    <row r="19" spans="1:3" ht="15.75">
      <c r="A19" s="2"/>
      <c r="C19" s="2"/>
    </row>
    <row r="20" spans="1:3" ht="16.5" thickBot="1">
      <c r="A20" s="2"/>
      <c r="C20" s="2"/>
    </row>
    <row r="21" spans="1:3" ht="16.5" thickBot="1">
      <c r="A21" s="2"/>
    </row>
    <row r="22" spans="1:3" ht="16.5" thickBot="1">
      <c r="A22" s="2"/>
      <c r="C22" s="2"/>
    </row>
    <row r="23" spans="1:3" ht="15.75">
      <c r="A23" s="2"/>
      <c r="C23" s="2"/>
    </row>
    <row r="24" spans="1:3" ht="15.75">
      <c r="A24" s="2"/>
      <c r="C24" s="2"/>
    </row>
    <row r="25" spans="1:3" ht="15.75">
      <c r="A25" s="2"/>
      <c r="C25" s="2"/>
    </row>
    <row r="26" spans="1:3" ht="15.75">
      <c r="A26" s="2"/>
      <c r="C26" s="2"/>
    </row>
    <row r="27" spans="1:3" ht="15.75">
      <c r="A27" s="2"/>
      <c r="C27" s="2"/>
    </row>
    <row r="28" spans="1:3" ht="15.75">
      <c r="A28" s="2"/>
      <c r="C28" s="2"/>
    </row>
    <row r="29" spans="1:3" ht="15.75">
      <c r="A29" s="2"/>
      <c r="C29" s="2"/>
    </row>
    <row r="30" spans="1:3" ht="16.5" thickBot="1">
      <c r="A30" s="2"/>
      <c r="C30" s="2"/>
    </row>
    <row r="31" spans="1:3" ht="15.75">
      <c r="C31" s="2"/>
    </row>
    <row r="32" spans="1:3" ht="16.5" thickBot="1">
      <c r="C32" s="2"/>
    </row>
    <row r="33" spans="1:3" ht="15.75">
      <c r="A33" s="2"/>
      <c r="C33" s="2"/>
    </row>
    <row r="34" spans="1:3" ht="15.75">
      <c r="A34" s="2"/>
      <c r="C34" s="2"/>
    </row>
    <row r="35" spans="1:3" ht="16.5" thickBot="1">
      <c r="A35" s="2"/>
      <c r="C35" s="2"/>
    </row>
  </sheetData>
  <sheetProtection password="CFB0" sheet="1" objects="1"/>
  <phoneticPr fontId="17" type="noConversion"/>
  <pageMargins left="0.75" right="0.75" top="0.41" bottom="0.5" header="0.22" footer="0.27"/>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
  <sheetViews>
    <sheetView showGridLines="0" showRowColHeaders="0" showZeros="0" showOutlineSymbols="0" topLeftCell="B1" zoomScaleSheetLayoutView="4" workbookViewId="0"/>
  </sheetViews>
  <sheetFormatPr defaultRowHeight="15.75"/>
  <sheetData/>
  <phoneticPr fontId="7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foxz</vt:lpstr>
      <vt:lpstr>Tổng hơp</vt:lpstr>
      <vt:lpstr>Biểu 2 NSĐP (không in</vt:lpstr>
      <vt:lpstr>Bieu 6 thang MTQG</vt:lpstr>
      <vt:lpstr>PL3_DK 2025</vt:lpstr>
      <vt:lpstr>Biểu 2 MTQG (VĐT)</vt:lpstr>
      <vt:lpstr>Biểu 3 VỐN KÉO DÀI (Khong in)</vt:lpstr>
      <vt:lpstr>Von Sự nghiep</vt:lpstr>
      <vt:lpstr>PL4 tình hình các </vt:lpstr>
      <vt:lpstr>PL5 các văn bản chỉ đao</vt:lpstr>
      <vt:lpstr>'Bieu 6 thang MTQG'!Print_Area</vt:lpstr>
      <vt:lpstr>'Biểu 2 MTQG (VĐT)'!Print_Area</vt:lpstr>
      <vt:lpstr>'Biểu 2 NSĐP (không in'!Print_Area</vt:lpstr>
      <vt:lpstr>'Biểu 3 VỐN KÉO DÀI (Khong in)'!Print_Area</vt:lpstr>
      <vt:lpstr>'Von Sự nghiep'!Print_Area</vt:lpstr>
      <vt:lpstr>'Bieu 6 thang MTQG'!Print_Titles</vt:lpstr>
      <vt:lpstr>'Biểu 2 MTQG (VĐT)'!Print_Titles</vt:lpstr>
      <vt:lpstr>'Biểu 2 NSĐP (không in'!Print_Titles</vt:lpstr>
      <vt:lpstr>'Biểu 3 VỐN KÉO DÀI (Khong in)'!Print_Titles</vt:lpstr>
      <vt:lpstr>'PL3_DK 2025'!Print_Titles</vt:lpstr>
      <vt:lpstr>'Tổng hơp'!Print_Titles</vt:lpstr>
      <vt:lpstr>'Von Sự nghiep'!Print_Titles</vt:lpstr>
    </vt:vector>
  </TitlesOfParts>
  <Company>164A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xp sp2 Full</dc:creator>
  <cp:lastModifiedBy>Administrator</cp:lastModifiedBy>
  <cp:lastPrinted>2025-07-18T02:22:26Z</cp:lastPrinted>
  <dcterms:created xsi:type="dcterms:W3CDTF">2005-06-03T06:49:07Z</dcterms:created>
  <dcterms:modified xsi:type="dcterms:W3CDTF">2025-09-08T07:58:58Z</dcterms:modified>
</cp:coreProperties>
</file>